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xl/diagrams/quickStyle2.xml" ContentType="application/vnd.openxmlformats-officedocument.drawingml.diagramStyle+xml"/>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iagrams/data2.xml" ContentType="application/vnd.openxmlformats-officedocument.drawingml.diagramData+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Override PartName="/xl/diagrams/colors2.xml" ContentType="application/vnd.openxmlformats-officedocument.drawingml.diagramColor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iagrams/drawing1.xml" ContentType="application/vnd.ms-office.drawingml.diagramDrawing+xml"/>
  <Override PartName="/xl/drawings/drawing2.xml" ContentType="application/vnd.openxmlformats-officedocument.drawing+xml"/>
  <Override PartName="/xl/diagrams/drawing2.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diagrams/layout2.xml" ContentType="application/vnd.openxmlformats-officedocument.drawingml.diagramLayout+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showInkAnnotation="0" codeName="ThisWorkbook"/>
  <bookViews>
    <workbookView xWindow="240" yWindow="1305" windowWidth="14805" windowHeight="6810" tabRatio="722" activeTab="2"/>
  </bookViews>
  <sheets>
    <sheet name="Menu Prin." sheetId="2" r:id="rId1"/>
    <sheet name="2.Pré. Eq" sheetId="6" r:id="rId2"/>
    <sheet name="Eq.PS" sheetId="7" r:id="rId3"/>
    <sheet name="Eq.Ray" sheetId="14" r:id="rId4"/>
    <sheet name="Eq.Adéq" sheetId="15" r:id="rId5"/>
    <sheet name="Eq.Visibilité" sheetId="10" r:id="rId6"/>
    <sheet name="Manuel d'utilisation" sheetId="11" r:id="rId7"/>
    <sheet name="Feuil2" sheetId="4" state="hidden" r:id="rId8"/>
    <sheet name="Feuille Excel" sheetId="16" state="hidden" r:id="rId9"/>
  </sheets>
  <definedNames>
    <definedName name="_xlnm._FilterDatabase" localSheetId="7" hidden="1">Feuil2!$A$234:$F$234</definedName>
    <definedName name="_xlnm._FilterDatabase" localSheetId="8" hidden="1">'Feuille Excel'!$A$189:$J$1621</definedName>
    <definedName name="Centre_Universitaire_Ain_Temouchent">'Feuille Excel'!$C$190:$C$194</definedName>
    <definedName name="Centre_Universitaire_de_Tamanrasset">'Feuille Excel'!$C$835:$C$836</definedName>
    <definedName name="Centre_Universitaire_El_Bayadh">'Feuille Excel'!$C$195</definedName>
    <definedName name="Centre_Universitaire_Mila">'Feuille Excel'!$C$196:$C$197</definedName>
    <definedName name="Centre_Universitaire_Naama">'Feuille Excel'!$C$198:$C$199</definedName>
    <definedName name="Centre_Universitaire_Relizane">'Feuille Excel'!$C$200:$C$204</definedName>
    <definedName name="Centre_Universitaire_Tipaza">'Feuille Excel'!$C$205:$C$209</definedName>
    <definedName name="Centre_Universitaire_Tissemssilt">'Feuille Excel'!$C$210:$C$211</definedName>
    <definedName name="Diplome">'Feuille Excel'!$E$2:$E$7</definedName>
    <definedName name="Domaine">'Feuille Excel'!$N$13:$N$38</definedName>
    <definedName name="Ecole_des_Hautes_Etudes_Commerciales">'Feuille Excel'!$C$212:$C$213</definedName>
    <definedName name="Ecole_National_des_Mines_Annaba">'Feuille Excel'!$C$214</definedName>
    <definedName name="Ecole_Nationale_Polytechnique">'Feuille Excel'!$C$215:$C$225</definedName>
    <definedName name="Ecole_Nationale_polytechnique_ENSET_Oran">'Feuille Excel'!$C$226:$C$234</definedName>
    <definedName name="Ecole_Nationale_Supérieure_Agronomie">'Feuille Excel'!$C$235:$C$245</definedName>
    <definedName name="Ecole_nationale_supérieure_de_journalisme_et_des_sciences_de_information">'Feuille Excel'!$C$246</definedName>
    <definedName name="Ecole_Nationale_Supérieure_des_Sciences_Commerciales_et_Finacieres_ESC">'Feuille Excel'!$C$247:$C$249</definedName>
    <definedName name="Ecole_Nationale_Supérieure_des_Sciences_de_la_Mer_et_de_Aménagement_du_Littoral">'Feuille Excel'!$C$250:$C$251</definedName>
    <definedName name="Ecole_Nationale_Supérieure_des_Travaux_Publics">'Feuille Excel'!$C$252</definedName>
    <definedName name="Ecole_Nationale_Supérieure_en_Informatique">'Feuille Excel'!$C$253:$C$254</definedName>
    <definedName name="Ecole_Nationale_Supérieure_en_Sciences_et_Technologie_du_Sport">'Feuille Excel'!$C$255:$C$257</definedName>
    <definedName name="Ecole_Nationale_Supérieure_en_Statistique_et_en_Economie_Appliquée">'Feuille Excel'!$C$258:$C$262</definedName>
    <definedName name="Ecole_Nationale_Supérieure_Hydraulique">'Feuille Excel'!$C$263:$C$264</definedName>
    <definedName name="Ecole_Nationale_Supérieure_Informatique_Sidi_Bel_Abbes">'Feuille Excel'!$C$265</definedName>
    <definedName name="Ecole_Nationale_Vétérinaire">'Feuille Excel'!$C$266:$C$268</definedName>
    <definedName name="Ecole_Normale_Superieure_de_Constantine">'Feuille Excel'!$C$269:$C$271</definedName>
    <definedName name="Ecole_Normale_Supérieure_de_Kouba">'Feuille Excel'!$C$272:$C$285</definedName>
    <definedName name="Ecole_Normale_Supérieure_de_Laghouat">'Feuille Excel'!$C$286</definedName>
    <definedName name="Ecole_Normale_Supérieure_des_Lettres_et_Sciences_Sociales_Bouzaréah">'Feuille Excel'!$C$287:$C$292</definedName>
    <definedName name="Ecole_Polytechnique_Architecteur_et_Urbanisme">'Feuille Excel'!$C$293:$C$295</definedName>
    <definedName name="Ecole_Préparatoire_en_Sciences_Economiques_Commerciales_et_de_Gestion">'Feuille Excel'!$C$296</definedName>
    <definedName name="Etab">'Feuille Excel'!$C$1624:$C$1776</definedName>
    <definedName name="etablissement">'Feuille Excel'!$E$190:$E$271</definedName>
    <definedName name="GD">'Feuille Excel'!$D$2:$D$9</definedName>
    <definedName name="Grade">'Feuille Excel'!$A$2:$A$9</definedName>
    <definedName name="Institut_de_Maritime_Bousmail">'Feuille Excel'!$C$297</definedName>
    <definedName name="Institut_National_de_la_Poste_et_des_TIC">'Feuille Excel'!$C$298</definedName>
    <definedName name="Institut_National_des_Télécommunications_et_des_Technologies_de_Information_et_de_la_Communication_Oran">'Feuille Excel'!$C$299</definedName>
    <definedName name="Institut_Pasteur_Algérie">'Feuille Excel'!$C$300:$C$301</definedName>
    <definedName name="listevide">'Feuille Excel'!$F$5</definedName>
    <definedName name="MD_SH">'Feuille Excel'!$J$13:$J$43</definedName>
    <definedName name="MD_SS">'Feuille Excel'!$G$13:$G$67</definedName>
    <definedName name="MD_ST">'Feuille Excel'!$D$13:$D$187</definedName>
    <definedName name="revues">'Feuille Excel'!$A$11:$A$2011</definedName>
    <definedName name="Sexe">'Feuille Excel'!$F$2:$F$4</definedName>
    <definedName name="Université_20_Août_1955_de_Skikda">'Feuille Excel'!$C$302:$C$315</definedName>
    <definedName name="Université_8_mai_1945_de_Guelma">'Feuille Excel'!$C$316:$C$338</definedName>
    <definedName name="Université_Abdelhamid_Ibn_Badis_de_Mostaganem">'Feuille Excel'!$C$339:$C$380</definedName>
    <definedName name="Université_Abderrahmane_Mira_de_Béjaia">'Feuille Excel'!$C$381:$C$412</definedName>
    <definedName name="Université_Abou_Elkacem_Saad_Allah_Alger_2">'Feuille Excel'!$C$413:$C$446</definedName>
    <definedName name="Université_Aboubeker_Belkaid_de_Tlemcen">'Feuille Excel'!$C$447:$C$522</definedName>
    <definedName name="Université_Ahmed_Ben_Bella_Es_Senia_Oran_1">'Feuille Excel'!$C$523:$C$589</definedName>
    <definedName name="Université_Ahmed_Bougara_dit_Si_Mhamed_de_Boumerdès">'Feuille Excel'!$C$1600:$C$1621</definedName>
    <definedName name="Université_Ahmed_Draya_Adrar">'Feuille Excel'!$C$590:$C$596</definedName>
    <definedName name="Université_Akli_Mohand_Oulhadj_de_Bouira">'Feuille Excel'!$C$597:$C$608</definedName>
    <definedName name="Université_Alger_3">'Feuille Excel'!$C$609:$C$622</definedName>
    <definedName name="Université_Badji_Mokhtar_de_Annaba">'Feuille Excel'!$C$623:$C$718</definedName>
    <definedName name="Université_Batna_2">'Feuille Excel'!$C$719:$C$744</definedName>
    <definedName name="Université_Benyoucef_Benkhedda_Alger">'Feuille Excel'!$C$745:$C$770</definedName>
    <definedName name="Université_Chadli_Bendjedid_El_Tarf">'Feuille Excel'!$C$771:$C$778</definedName>
    <definedName name="Université_de_Abdelhamid_Mehri_de_Constantine_2">'Feuille Excel'!$C$779:$C$803</definedName>
    <definedName name="Université_de_Constantine_3">'Feuille Excel'!$C$804:$C$820</definedName>
    <definedName name="Université_de_Ghardaïa">'Feuille Excel'!$C$821:$C$825</definedName>
    <definedName name="Université_de_Khenchela">'Feuille Excel'!$C$826:$C$834</definedName>
    <definedName name="Université_des_Sciences_et_de_la_Technologie_Houari_Boumediène_USTHB">'Feuille Excel'!$C$837:$C$904</definedName>
    <definedName name="Université_des_Sciences_et_de_la_Technologie_Mohamed_Boudiaf_Oran">'Feuille Excel'!$C$905:$C$943</definedName>
    <definedName name="Université_des_Sciences_Islamiques_Emir_Abdelkader_de_Constantine">'Feuille Excel'!$C$944:$C$948</definedName>
    <definedName name="Université_El_Djilali_Bounaama_dit_Si_Mhamed_de_Khemis_Miliana">'Feuille Excel'!$C$949:$C$958</definedName>
    <definedName name="Université_El_Djilali_Liabès_de_Sidi_Bel_Abbès">'Feuille Excel'!$C$959:$C$1007</definedName>
    <definedName name="Université_El_Hadj_Lakhdar_de_Batna_1">'Feuille Excel'!$C$1008:$C$1043</definedName>
    <definedName name="Université_Ferhat_Abbes_de_Sétif_1">'Feuille Excel'!$C$1044:$C$1083</definedName>
    <definedName name="Université_Frères_Mentouri_de_Constantine_1">'Feuille Excel'!$C$1084:$C$1153</definedName>
    <definedName name="Université_Hassiba_Ben_Bouali_de_Chlef">'Feuille Excel'!$C$1154:$C$1179</definedName>
    <definedName name="Université_Ibn_Khaldoun_de_Tiaret">'Feuille Excel'!$C$1180:$C$1195</definedName>
    <definedName name="Université_Kasdi_Merbah_de_Ouargla">'Feuille Excel'!$C$1196:$C$1229</definedName>
    <definedName name="Université_Lamine_Debaghine_de_Sétif_2">'Feuille Excel'!$C$1230:$C$1241</definedName>
    <definedName name="Université_Larbi_Ben_Mhidi_de_Oum_El_Bouaghi">'Feuille Excel'!$C$1242:$C$1253</definedName>
    <definedName name="Université_Larbi_Tebessi_de_Tébessa">'Feuille Excel'!$C$1254:$C$1266</definedName>
    <definedName name="Université_Lounici_Ali_de_Blida_2">'Feuille Excel'!$C$1267:$C$1281</definedName>
    <definedName name="Université_Mohamed_Ben_Ahmed_Oran_2">'Feuille Excel'!$C$1282:$C$1323</definedName>
    <definedName name="Université_Mohamed_Boudiaf_de_Msila">'Feuille Excel'!$C$1324:$C$1351</definedName>
    <definedName name="Université_Mohamed_Cherif_Mesaadia_de_Souk_Ahras">'Feuille Excel'!$C$1352:$C$1364</definedName>
    <definedName name="Université_Mohamed_El_Bachir_El_Ibrahimi_de_Bordj_Bou_Arréridj">'Feuille Excel'!$C$1365:$C$1370</definedName>
    <definedName name="Université_Mohamed_Essedik_Ben_Yahia_de_Jijel">'Feuille Excel'!$C$1371:$C$1394</definedName>
    <definedName name="Université_Mohamed_Khider_de_Biskra">'Feuille Excel'!$C$1395:$C$1426</definedName>
    <definedName name="Université_Mohamed_Lakhdar_Ben_Amara_dit_Hamma_Lakhdar_El_Oued">'Feuille Excel'!$C$1427:$C$1434</definedName>
    <definedName name="Université_Mouloud_Maameri_de_Tizi_Ouzou">'Feuille Excel'!$C$1435:$C$1470</definedName>
    <definedName name="Université_Mustapha_Stambouli_de_Mascara">'Feuille Excel'!$C$1471:$C$1488</definedName>
    <definedName name="Université_Omar_Telidji_de_Laghouat">'Feuille Excel'!$C$1489:$C$1512</definedName>
    <definedName name="Université_Saad_Dahlab_de_Blida_1">'Feuille Excel'!$C$1513:$C$1540</definedName>
    <definedName name="Université_Tahar_Moulay_de_Saida">'Feuille Excel'!$C$1541:$C$1558</definedName>
    <definedName name="Université_Tahri_Mohamed_de_Béchar">'Feuille Excel'!$C$1559:$C$1574</definedName>
    <definedName name="Université_Yahia_Farès_de_Médéa">'Feuille Excel'!$C$1575:$C$1586</definedName>
    <definedName name="Université_Ziane_Achour_de_Djelfa">'Feuille Excel'!$C$1587:$C$1599</definedName>
    <definedName name="_xlnm.Print_Area" localSheetId="0">'Menu Prin.'!$B$1:$Q$48</definedName>
  </definedNames>
  <calcPr calcId="125725"/>
</workbook>
</file>

<file path=xl/calcChain.xml><?xml version="1.0" encoding="utf-8"?>
<calcChain xmlns="http://schemas.openxmlformats.org/spreadsheetml/2006/main">
  <c r="AF280" i="14"/>
  <c r="AJ280" s="1"/>
  <c r="AF279"/>
  <c r="AJ279" s="1"/>
  <c r="AF278"/>
  <c r="AJ278" s="1"/>
  <c r="AF277"/>
  <c r="AJ277" s="1"/>
  <c r="F119" i="6"/>
  <c r="F118"/>
  <c r="AD106" i="14"/>
  <c r="AF106" s="1"/>
  <c r="AJ106" s="1"/>
  <c r="Z40" i="15"/>
  <c r="AE40" s="1"/>
  <c r="AF335" i="14"/>
  <c r="AJ335" s="1"/>
  <c r="AF288"/>
  <c r="AJ288" s="1"/>
  <c r="AF287"/>
  <c r="AJ287" s="1"/>
  <c r="AF276"/>
  <c r="AJ276" s="1"/>
  <c r="AF275"/>
  <c r="AJ275" s="1"/>
  <c r="AF274"/>
  <c r="AJ274" s="1"/>
  <c r="AF273"/>
  <c r="AJ273" s="1"/>
  <c r="AF272"/>
  <c r="AJ272" s="1"/>
  <c r="AF271"/>
  <c r="AJ271" s="1"/>
  <c r="AD229"/>
  <c r="AF229" s="1"/>
  <c r="AJ229" s="1"/>
  <c r="AD228"/>
  <c r="AF228" s="1"/>
  <c r="AJ228" s="1"/>
  <c r="AD227"/>
  <c r="AF227" s="1"/>
  <c r="AJ227" s="1"/>
  <c r="AD226"/>
  <c r="AF226" s="1"/>
  <c r="AJ226" s="1"/>
  <c r="AD225"/>
  <c r="AF225" s="1"/>
  <c r="AJ225" s="1"/>
  <c r="AD224"/>
  <c r="AF224" s="1"/>
  <c r="AJ224" s="1"/>
  <c r="AD136"/>
  <c r="AF136" s="1"/>
  <c r="AJ136" s="1"/>
  <c r="AD135"/>
  <c r="AF135" s="1"/>
  <c r="AJ135" s="1"/>
  <c r="AD134"/>
  <c r="AF134" s="1"/>
  <c r="AJ134" s="1"/>
  <c r="AD133"/>
  <c r="AF133" s="1"/>
  <c r="AJ133" s="1"/>
  <c r="AD114"/>
  <c r="AF114" s="1"/>
  <c r="AJ114" s="1"/>
  <c r="AD113"/>
  <c r="AF113" s="1"/>
  <c r="AJ113" s="1"/>
  <c r="AI119" i="7"/>
  <c r="AK119" s="1"/>
  <c r="AP119" s="1"/>
  <c r="AI118"/>
  <c r="AK118" s="1"/>
  <c r="AP118" s="1"/>
  <c r="AI29"/>
  <c r="AF285" i="14"/>
  <c r="AJ285" s="1"/>
  <c r="AF286"/>
  <c r="AJ286" s="1"/>
  <c r="AD258"/>
  <c r="AF258" s="1"/>
  <c r="AJ258" s="1"/>
  <c r="AD259"/>
  <c r="AF259" s="1"/>
  <c r="AJ259" s="1"/>
  <c r="AD252"/>
  <c r="AF252" s="1"/>
  <c r="AJ252" s="1"/>
  <c r="AD253"/>
  <c r="AF253" s="1"/>
  <c r="AJ253" s="1"/>
  <c r="AD246"/>
  <c r="AF246" s="1"/>
  <c r="AJ246" s="1"/>
  <c r="AD247"/>
  <c r="AF247" s="1"/>
  <c r="AJ247" s="1"/>
  <c r="AD240"/>
  <c r="AF240" s="1"/>
  <c r="AJ240" s="1"/>
  <c r="AD241"/>
  <c r="AF241" s="1"/>
  <c r="AJ241" s="1"/>
  <c r="AD234"/>
  <c r="AF234" s="1"/>
  <c r="AJ234" s="1"/>
  <c r="AD235"/>
  <c r="AF235" s="1"/>
  <c r="AJ235" s="1"/>
  <c r="AD222"/>
  <c r="AF222" s="1"/>
  <c r="AJ222" s="1"/>
  <c r="AD223"/>
  <c r="AF223" s="1"/>
  <c r="AJ223" s="1"/>
  <c r="AD212"/>
  <c r="AF212" s="1"/>
  <c r="AJ212" s="1"/>
  <c r="AD211"/>
  <c r="AF211" s="1"/>
  <c r="AJ211" s="1"/>
  <c r="AD205"/>
  <c r="AF205" s="1"/>
  <c r="AJ205" s="1"/>
  <c r="AD206"/>
  <c r="AF206" s="1"/>
  <c r="AJ206" s="1"/>
  <c r="AD170"/>
  <c r="AF170" s="1"/>
  <c r="AJ170" s="1"/>
  <c r="AD199"/>
  <c r="AF199" s="1"/>
  <c r="AJ199" s="1"/>
  <c r="AD200"/>
  <c r="AF200" s="1"/>
  <c r="AJ200" s="1"/>
  <c r="AD193"/>
  <c r="AF193" s="1"/>
  <c r="AJ193" s="1"/>
  <c r="AD194"/>
  <c r="AF194" s="1"/>
  <c r="AJ194" s="1"/>
  <c r="AD187"/>
  <c r="AF187" s="1"/>
  <c r="AJ187" s="1"/>
  <c r="AD188"/>
  <c r="AF188" s="1"/>
  <c r="AJ188" s="1"/>
  <c r="AD181"/>
  <c r="AF181" s="1"/>
  <c r="AJ181" s="1"/>
  <c r="AD182"/>
  <c r="AF182" s="1"/>
  <c r="AJ182" s="1"/>
  <c r="AD175"/>
  <c r="AF175" s="1"/>
  <c r="AJ175" s="1"/>
  <c r="AD176"/>
  <c r="AF176" s="1"/>
  <c r="AJ176" s="1"/>
  <c r="AD169"/>
  <c r="AF169" s="1"/>
  <c r="AJ169" s="1"/>
  <c r="AD57"/>
  <c r="AF57" s="1"/>
  <c r="AJ57" s="1"/>
  <c r="AD58"/>
  <c r="AF58" s="1"/>
  <c r="AJ58" s="1"/>
  <c r="AD51"/>
  <c r="AF51" s="1"/>
  <c r="AJ51" s="1"/>
  <c r="AD52"/>
  <c r="AF52" s="1"/>
  <c r="AJ52" s="1"/>
  <c r="AD45"/>
  <c r="AF45" s="1"/>
  <c r="AJ45" s="1"/>
  <c r="AD46"/>
  <c r="AF46" s="1"/>
  <c r="AJ46" s="1"/>
  <c r="AD39"/>
  <c r="AF39" s="1"/>
  <c r="AJ39" s="1"/>
  <c r="AD40"/>
  <c r="AF40" s="1"/>
  <c r="AJ40" s="1"/>
  <c r="AD33"/>
  <c r="AF33" s="1"/>
  <c r="AJ33" s="1"/>
  <c r="AD34"/>
  <c r="AF34" s="1"/>
  <c r="AJ34" s="1"/>
  <c r="AD27"/>
  <c r="AF27" s="1"/>
  <c r="AJ27" s="1"/>
  <c r="AD28"/>
  <c r="AF28" s="1"/>
  <c r="AJ28" s="1"/>
  <c r="AD15"/>
  <c r="AF15" s="1"/>
  <c r="AJ15" s="1"/>
  <c r="AD16"/>
  <c r="AF16" s="1"/>
  <c r="AJ16" s="1"/>
  <c r="AD21"/>
  <c r="AF21" s="1"/>
  <c r="AJ21" s="1"/>
  <c r="AD22"/>
  <c r="AF22" s="1"/>
  <c r="AJ22" s="1"/>
  <c r="AD9"/>
  <c r="AF9" s="1"/>
  <c r="AJ9" s="1"/>
  <c r="AD10"/>
  <c r="AF10" s="1"/>
  <c r="AJ10" s="1"/>
  <c r="AK171" i="7"/>
  <c r="AP171" s="1"/>
  <c r="AK172"/>
  <c r="AP172" s="1"/>
  <c r="AK165"/>
  <c r="AK166"/>
  <c r="AI155"/>
  <c r="AK155" s="1"/>
  <c r="AP155" s="1"/>
  <c r="AI154"/>
  <c r="AK154" s="1"/>
  <c r="AP154" s="1"/>
  <c r="AI149"/>
  <c r="AK149" s="1"/>
  <c r="AP149" s="1"/>
  <c r="AI148"/>
  <c r="AK148" s="1"/>
  <c r="AP148" s="1"/>
  <c r="AI143"/>
  <c r="AK143" s="1"/>
  <c r="AP143" s="1"/>
  <c r="AI137"/>
  <c r="AK137" s="1"/>
  <c r="AP137" s="1"/>
  <c r="AI142"/>
  <c r="AK142" s="1"/>
  <c r="AP142" s="1"/>
  <c r="AI136"/>
  <c r="AK136" s="1"/>
  <c r="AP136" s="1"/>
  <c r="AI130"/>
  <c r="AK130" s="1"/>
  <c r="AP130" s="1"/>
  <c r="AI131"/>
  <c r="AK131" s="1"/>
  <c r="AP131" s="1"/>
  <c r="AI125"/>
  <c r="AK125" s="1"/>
  <c r="AP125" s="1"/>
  <c r="AI124"/>
  <c r="AK124" s="1"/>
  <c r="AP124" s="1"/>
  <c r="AI116"/>
  <c r="AK116" s="1"/>
  <c r="AP116" s="1"/>
  <c r="AI117"/>
  <c r="AK117" s="1"/>
  <c r="AP117" s="1"/>
  <c r="AQ5"/>
  <c r="AP5" s="1"/>
  <c r="AD29" s="1"/>
  <c r="AK29" s="1"/>
  <c r="AP29" s="1"/>
  <c r="D18" i="10"/>
  <c r="AD8" i="14"/>
  <c r="AF8" s="1"/>
  <c r="AJ8" s="1"/>
  <c r="AJ11"/>
  <c r="AJ12"/>
  <c r="AJ13"/>
  <c r="AD14"/>
  <c r="AF14" s="1"/>
  <c r="AJ14" s="1"/>
  <c r="AJ17"/>
  <c r="AJ18"/>
  <c r="AJ19"/>
  <c r="AD20"/>
  <c r="AF20" s="1"/>
  <c r="AJ20" s="1"/>
  <c r="AJ23"/>
  <c r="AJ24"/>
  <c r="AJ25"/>
  <c r="AD26"/>
  <c r="AF26" s="1"/>
  <c r="AJ26" s="1"/>
  <c r="AJ29"/>
  <c r="AJ30"/>
  <c r="AJ31"/>
  <c r="AD32"/>
  <c r="AF32" s="1"/>
  <c r="AJ32" s="1"/>
  <c r="AJ35"/>
  <c r="AJ36"/>
  <c r="AJ37"/>
  <c r="AD38"/>
  <c r="AF38" s="1"/>
  <c r="AJ38" s="1"/>
  <c r="AJ41"/>
  <c r="AJ42"/>
  <c r="AJ43"/>
  <c r="AD44"/>
  <c r="AF44" s="1"/>
  <c r="AJ44" s="1"/>
  <c r="AJ47"/>
  <c r="AJ48"/>
  <c r="AJ49"/>
  <c r="AD50"/>
  <c r="AF50" s="1"/>
  <c r="AJ50" s="1"/>
  <c r="AJ53"/>
  <c r="AJ54"/>
  <c r="AJ55"/>
  <c r="AD56"/>
  <c r="AF56" s="1"/>
  <c r="AJ56" s="1"/>
  <c r="AD67"/>
  <c r="AF67" s="1"/>
  <c r="AJ67" s="1"/>
  <c r="AD68"/>
  <c r="AF68" s="1"/>
  <c r="AJ68" s="1"/>
  <c r="AD69"/>
  <c r="AF69" s="1"/>
  <c r="AJ69" s="1"/>
  <c r="AJ70"/>
  <c r="AJ71"/>
  <c r="AJ72"/>
  <c r="AD73"/>
  <c r="AF73" s="1"/>
  <c r="AJ73" s="1"/>
  <c r="AD74"/>
  <c r="AF74" s="1"/>
  <c r="AJ74" s="1"/>
  <c r="AD75"/>
  <c r="AF75" s="1"/>
  <c r="AJ75" s="1"/>
  <c r="AJ76"/>
  <c r="AJ77"/>
  <c r="AJ78"/>
  <c r="AD79"/>
  <c r="AF79" s="1"/>
  <c r="AJ79" s="1"/>
  <c r="AD80"/>
  <c r="AF80" s="1"/>
  <c r="AJ80" s="1"/>
  <c r="AD81"/>
  <c r="AF81" s="1"/>
  <c r="AJ81" s="1"/>
  <c r="AJ82"/>
  <c r="AJ83"/>
  <c r="AJ84"/>
  <c r="AD85"/>
  <c r="AF85" s="1"/>
  <c r="AJ85" s="1"/>
  <c r="AD86"/>
  <c r="AF86" s="1"/>
  <c r="AJ86" s="1"/>
  <c r="AD87"/>
  <c r="AF87" s="1"/>
  <c r="AJ87" s="1"/>
  <c r="AJ88"/>
  <c r="AJ89"/>
  <c r="AJ90"/>
  <c r="AD91"/>
  <c r="AF91" s="1"/>
  <c r="AJ91" s="1"/>
  <c r="AD92"/>
  <c r="AF92" s="1"/>
  <c r="AJ92" s="1"/>
  <c r="AD93"/>
  <c r="AF93" s="1"/>
  <c r="AJ93" s="1"/>
  <c r="AJ94"/>
  <c r="AJ95"/>
  <c r="AJ96"/>
  <c r="AD97"/>
  <c r="AF97" s="1"/>
  <c r="AJ97" s="1"/>
  <c r="AD98"/>
  <c r="AF98" s="1"/>
  <c r="AJ98" s="1"/>
  <c r="AD99"/>
  <c r="AF99" s="1"/>
  <c r="AJ99" s="1"/>
  <c r="AJ100"/>
  <c r="AJ101"/>
  <c r="AJ102"/>
  <c r="AD103"/>
  <c r="AF103" s="1"/>
  <c r="AJ103" s="1"/>
  <c r="AD104"/>
  <c r="AF104" s="1"/>
  <c r="AJ104" s="1"/>
  <c r="AD105"/>
  <c r="AF105" s="1"/>
  <c r="AJ105" s="1"/>
  <c r="AJ107"/>
  <c r="AJ108"/>
  <c r="AJ109"/>
  <c r="AD110"/>
  <c r="AF110" s="1"/>
  <c r="AJ110" s="1"/>
  <c r="AD111"/>
  <c r="AF111" s="1"/>
  <c r="AJ111" s="1"/>
  <c r="AD112"/>
  <c r="AF112" s="1"/>
  <c r="AJ112" s="1"/>
  <c r="AJ115"/>
  <c r="AJ116"/>
  <c r="AJ117"/>
  <c r="AD118"/>
  <c r="AF118" s="1"/>
  <c r="AJ118" s="1"/>
  <c r="AD119"/>
  <c r="AF119" s="1"/>
  <c r="AJ119" s="1"/>
  <c r="AD120"/>
  <c r="AF120" s="1"/>
  <c r="AJ120" s="1"/>
  <c r="AJ121"/>
  <c r="AJ122"/>
  <c r="AJ123"/>
  <c r="AD124"/>
  <c r="AF124" s="1"/>
  <c r="AJ124" s="1"/>
  <c r="AD125"/>
  <c r="AF125" s="1"/>
  <c r="AJ125" s="1"/>
  <c r="AD126"/>
  <c r="AF126" s="1"/>
  <c r="AJ126" s="1"/>
  <c r="AJ127"/>
  <c r="AJ128"/>
  <c r="AJ129"/>
  <c r="AD130"/>
  <c r="AF130" s="1"/>
  <c r="AJ130" s="1"/>
  <c r="AD131"/>
  <c r="AF131" s="1"/>
  <c r="AJ131" s="1"/>
  <c r="AD132"/>
  <c r="AF132" s="1"/>
  <c r="AJ132" s="1"/>
  <c r="AF145"/>
  <c r="AJ145" s="1"/>
  <c r="AF146"/>
  <c r="AJ146" s="1"/>
  <c r="AF147"/>
  <c r="AJ147" s="1"/>
  <c r="AJ148"/>
  <c r="AJ149"/>
  <c r="AJ150"/>
  <c r="AF151"/>
  <c r="AJ151" s="1"/>
  <c r="AF152"/>
  <c r="AJ152" s="1"/>
  <c r="AF153"/>
  <c r="AJ153" s="1"/>
  <c r="AJ154"/>
  <c r="AJ155"/>
  <c r="AJ156"/>
  <c r="AF157"/>
  <c r="AJ157" s="1"/>
  <c r="AF158"/>
  <c r="AJ158" s="1"/>
  <c r="AF159"/>
  <c r="AJ159" s="1"/>
  <c r="AD168"/>
  <c r="AF168" s="1"/>
  <c r="AJ168" s="1"/>
  <c r="AJ171"/>
  <c r="AJ172"/>
  <c r="AJ173"/>
  <c r="AD174"/>
  <c r="AF174" s="1"/>
  <c r="AJ174" s="1"/>
  <c r="AJ177"/>
  <c r="AJ178"/>
  <c r="AJ179"/>
  <c r="AD180"/>
  <c r="AF180" s="1"/>
  <c r="AJ180" s="1"/>
  <c r="AJ183"/>
  <c r="AJ184"/>
  <c r="AJ185"/>
  <c r="AD186"/>
  <c r="AF186" s="1"/>
  <c r="AJ186" s="1"/>
  <c r="AJ189"/>
  <c r="AJ190"/>
  <c r="AJ191"/>
  <c r="AD192"/>
  <c r="AF192" s="1"/>
  <c r="AJ192" s="1"/>
  <c r="AJ195"/>
  <c r="AJ196"/>
  <c r="AJ197"/>
  <c r="AD198"/>
  <c r="AF198" s="1"/>
  <c r="AJ198" s="1"/>
  <c r="AJ201"/>
  <c r="AJ202"/>
  <c r="AJ203"/>
  <c r="AD204"/>
  <c r="AF204" s="1"/>
  <c r="AJ204" s="1"/>
  <c r="AJ207"/>
  <c r="AJ208"/>
  <c r="AJ209"/>
  <c r="AD210"/>
  <c r="AF210" s="1"/>
  <c r="AJ210" s="1"/>
  <c r="AD221"/>
  <c r="AF221" s="1"/>
  <c r="AJ221" s="1"/>
  <c r="AJ230"/>
  <c r="AJ231"/>
  <c r="AJ232"/>
  <c r="AD233"/>
  <c r="AF233" s="1"/>
  <c r="AJ233" s="1"/>
  <c r="AJ236"/>
  <c r="AJ237"/>
  <c r="AJ238"/>
  <c r="AD239"/>
  <c r="AF239" s="1"/>
  <c r="AJ239" s="1"/>
  <c r="AJ242"/>
  <c r="AJ243"/>
  <c r="AJ244"/>
  <c r="AD245"/>
  <c r="AF245" s="1"/>
  <c r="AJ245" s="1"/>
  <c r="AJ248"/>
  <c r="AJ249"/>
  <c r="AJ250"/>
  <c r="AD251"/>
  <c r="AF251" s="1"/>
  <c r="AJ251" s="1"/>
  <c r="AJ254"/>
  <c r="AJ255"/>
  <c r="AJ256"/>
  <c r="AD257"/>
  <c r="AF257" s="1"/>
  <c r="AJ257" s="1"/>
  <c r="AF268"/>
  <c r="AJ268" s="1"/>
  <c r="AF269"/>
  <c r="AJ269" s="1"/>
  <c r="AF270"/>
  <c r="AJ270" s="1"/>
  <c r="AJ281"/>
  <c r="AJ282"/>
  <c r="AJ283"/>
  <c r="AF284"/>
  <c r="AJ284" s="1"/>
  <c r="AJ289"/>
  <c r="AJ290"/>
  <c r="AJ291"/>
  <c r="AF292"/>
  <c r="AJ292" s="1"/>
  <c r="AF293"/>
  <c r="AJ293" s="1"/>
  <c r="AF294"/>
  <c r="AJ294" s="1"/>
  <c r="AJ295"/>
  <c r="AJ296"/>
  <c r="AJ297"/>
  <c r="AF298"/>
  <c r="AJ298" s="1"/>
  <c r="AF299"/>
  <c r="AJ299" s="1"/>
  <c r="AF300"/>
  <c r="AJ300" s="1"/>
  <c r="AF309"/>
  <c r="AJ309" s="1"/>
  <c r="AF310"/>
  <c r="AJ310" s="1"/>
  <c r="AF311"/>
  <c r="AJ311" s="1"/>
  <c r="AJ312"/>
  <c r="AJ313"/>
  <c r="AJ314"/>
  <c r="AF315"/>
  <c r="AJ315" s="1"/>
  <c r="AF316"/>
  <c r="AJ316" s="1"/>
  <c r="AF317"/>
  <c r="AJ317" s="1"/>
  <c r="AJ318"/>
  <c r="AJ319"/>
  <c r="AJ320"/>
  <c r="AF321"/>
  <c r="AJ321" s="1"/>
  <c r="AF322"/>
  <c r="AJ322" s="1"/>
  <c r="AF323"/>
  <c r="AJ323" s="1"/>
  <c r="AD332"/>
  <c r="AF332" s="1"/>
  <c r="AJ332" s="1"/>
  <c r="AD333"/>
  <c r="AF333" s="1"/>
  <c r="AJ333" s="1"/>
  <c r="AD334"/>
  <c r="AF334" s="1"/>
  <c r="AJ334" s="1"/>
  <c r="AJ336"/>
  <c r="AJ337"/>
  <c r="AJ338"/>
  <c r="AD339"/>
  <c r="AF339" s="1"/>
  <c r="AJ339" s="1"/>
  <c r="AD340"/>
  <c r="AF340" s="1"/>
  <c r="AJ340" s="1"/>
  <c r="AD341"/>
  <c r="AF341" s="1"/>
  <c r="AJ341" s="1"/>
  <c r="AJ342"/>
  <c r="AJ343"/>
  <c r="AJ344"/>
  <c r="AD345"/>
  <c r="AF345" s="1"/>
  <c r="AJ345" s="1"/>
  <c r="AD346"/>
  <c r="AF346" s="1"/>
  <c r="AJ346" s="1"/>
  <c r="AD347"/>
  <c r="AF347" s="1"/>
  <c r="AJ347" s="1"/>
  <c r="AJ331"/>
  <c r="AJ330"/>
  <c r="AJ329"/>
  <c r="AJ328"/>
  <c r="AJ327"/>
  <c r="AJ326"/>
  <c r="AJ325"/>
  <c r="AJ324"/>
  <c r="AJ308"/>
  <c r="AJ307"/>
  <c r="AJ306"/>
  <c r="AJ305"/>
  <c r="AJ304"/>
  <c r="AJ303"/>
  <c r="AJ302"/>
  <c r="AJ301"/>
  <c r="AJ267"/>
  <c r="AJ266"/>
  <c r="AJ265"/>
  <c r="AJ264"/>
  <c r="AJ263"/>
  <c r="AJ262"/>
  <c r="AJ261"/>
  <c r="AJ260"/>
  <c r="AJ220"/>
  <c r="AJ219"/>
  <c r="AJ218"/>
  <c r="AJ217"/>
  <c r="AJ216"/>
  <c r="AJ215"/>
  <c r="AJ214"/>
  <c r="AJ213"/>
  <c r="AJ167"/>
  <c r="AJ166"/>
  <c r="AJ165"/>
  <c r="AJ164"/>
  <c r="AJ163"/>
  <c r="AJ162"/>
  <c r="AJ161"/>
  <c r="AJ160"/>
  <c r="AJ144"/>
  <c r="AJ143"/>
  <c r="AJ142"/>
  <c r="AJ141"/>
  <c r="AJ140"/>
  <c r="AJ139"/>
  <c r="AJ138"/>
  <c r="AJ137"/>
  <c r="AJ66"/>
  <c r="AJ65"/>
  <c r="AJ64"/>
  <c r="AJ63"/>
  <c r="AJ62"/>
  <c r="AJ61"/>
  <c r="AJ60"/>
  <c r="AJ59"/>
  <c r="AV10" i="6"/>
  <c r="AP11" i="7"/>
  <c r="AP12"/>
  <c r="AP13"/>
  <c r="AP17"/>
  <c r="AP18"/>
  <c r="AP19"/>
  <c r="AP23"/>
  <c r="AP24"/>
  <c r="AP25"/>
  <c r="AP30"/>
  <c r="AP31"/>
  <c r="AP32"/>
  <c r="AP36"/>
  <c r="AP37"/>
  <c r="AP38"/>
  <c r="AP42"/>
  <c r="AP43"/>
  <c r="AP44"/>
  <c r="AI56"/>
  <c r="AK56" s="1"/>
  <c r="AP56" s="1"/>
  <c r="AI57"/>
  <c r="AK57" s="1"/>
  <c r="AP57" s="1"/>
  <c r="AI58"/>
  <c r="AK58" s="1"/>
  <c r="AP58" s="1"/>
  <c r="AP59"/>
  <c r="AP60"/>
  <c r="AP61"/>
  <c r="AI62"/>
  <c r="AK62" s="1"/>
  <c r="AP62" s="1"/>
  <c r="AI63"/>
  <c r="AK63" s="1"/>
  <c r="AP63" s="1"/>
  <c r="AI64"/>
  <c r="AK64" s="1"/>
  <c r="AP64" s="1"/>
  <c r="AP65"/>
  <c r="AP66"/>
  <c r="AP67"/>
  <c r="AI68"/>
  <c r="AK68" s="1"/>
  <c r="AP68" s="1"/>
  <c r="AI69"/>
  <c r="AK69" s="1"/>
  <c r="AP69" s="1"/>
  <c r="AI70"/>
  <c r="AK70" s="1"/>
  <c r="AP70" s="1"/>
  <c r="AP71"/>
  <c r="AP72"/>
  <c r="AP73"/>
  <c r="AI74"/>
  <c r="AK74" s="1"/>
  <c r="AP74" s="1"/>
  <c r="AI75"/>
  <c r="AK75" s="1"/>
  <c r="AP75" s="1"/>
  <c r="AI76"/>
  <c r="AK76" s="1"/>
  <c r="AP76" s="1"/>
  <c r="AP77"/>
  <c r="AP78"/>
  <c r="AP79"/>
  <c r="AI80"/>
  <c r="AK80" s="1"/>
  <c r="AP80" s="1"/>
  <c r="AI81"/>
  <c r="AK81" s="1"/>
  <c r="AP81" s="1"/>
  <c r="AI82"/>
  <c r="AK82" s="1"/>
  <c r="AP82" s="1"/>
  <c r="AP83"/>
  <c r="AP84"/>
  <c r="AP85"/>
  <c r="AI86"/>
  <c r="AK86" s="1"/>
  <c r="AP86" s="1"/>
  <c r="AI87"/>
  <c r="AK87" s="1"/>
  <c r="AP87" s="1"/>
  <c r="AI88"/>
  <c r="AK88" s="1"/>
  <c r="AP88" s="1"/>
  <c r="AP89"/>
  <c r="AP90"/>
  <c r="AP91"/>
  <c r="AI92"/>
  <c r="AK92" s="1"/>
  <c r="AP92" s="1"/>
  <c r="AI93"/>
  <c r="AK93" s="1"/>
  <c r="AP93" s="1"/>
  <c r="AI94"/>
  <c r="AK94" s="1"/>
  <c r="AP94" s="1"/>
  <c r="AP95"/>
  <c r="AP96"/>
  <c r="AP97"/>
  <c r="AI98"/>
  <c r="AK98" s="1"/>
  <c r="AP98" s="1"/>
  <c r="AI99"/>
  <c r="AK99" s="1"/>
  <c r="AP99" s="1"/>
  <c r="AI100"/>
  <c r="AK100" s="1"/>
  <c r="AP100" s="1"/>
  <c r="AP101"/>
  <c r="AP102"/>
  <c r="AP103"/>
  <c r="AI104"/>
  <c r="AK104" s="1"/>
  <c r="AP104" s="1"/>
  <c r="AI105"/>
  <c r="AK105" s="1"/>
  <c r="AP105" s="1"/>
  <c r="AI106"/>
  <c r="AK106" s="1"/>
  <c r="AP106" s="1"/>
  <c r="AI115"/>
  <c r="AK115" s="1"/>
  <c r="AP115" s="1"/>
  <c r="AP120"/>
  <c r="AP121"/>
  <c r="AP122"/>
  <c r="AI123"/>
  <c r="AK123" s="1"/>
  <c r="AP123" s="1"/>
  <c r="AP126"/>
  <c r="AP127"/>
  <c r="AP128"/>
  <c r="AI129"/>
  <c r="AK129" s="1"/>
  <c r="AP129" s="1"/>
  <c r="AP132"/>
  <c r="AP133"/>
  <c r="AP134"/>
  <c r="AI135"/>
  <c r="AK135" s="1"/>
  <c r="AP135" s="1"/>
  <c r="AP138"/>
  <c r="AP139"/>
  <c r="AP140"/>
  <c r="AI141"/>
  <c r="AK141" s="1"/>
  <c r="AP141" s="1"/>
  <c r="AP144"/>
  <c r="AP145"/>
  <c r="AP146"/>
  <c r="AI147"/>
  <c r="AK147" s="1"/>
  <c r="AP147" s="1"/>
  <c r="AP150"/>
  <c r="AP151"/>
  <c r="AP152"/>
  <c r="AI153"/>
  <c r="AK153" s="1"/>
  <c r="AP153" s="1"/>
  <c r="AK164"/>
  <c r="AP164" s="1"/>
  <c r="AP165"/>
  <c r="AP166"/>
  <c r="AP167"/>
  <c r="AP168"/>
  <c r="AP169"/>
  <c r="AK170"/>
  <c r="AP170" s="1"/>
  <c r="X8" i="15"/>
  <c r="Z8" s="1"/>
  <c r="AE8" s="1"/>
  <c r="X9"/>
  <c r="Z9" s="1"/>
  <c r="AE9" s="1"/>
  <c r="X16"/>
  <c r="Z16" s="1"/>
  <c r="AE16" s="1"/>
  <c r="X22"/>
  <c r="Z22" s="1"/>
  <c r="AE22" s="1"/>
  <c r="X28"/>
  <c r="Z28" s="1"/>
  <c r="AE28" s="1"/>
  <c r="X37"/>
  <c r="Z37" s="1"/>
  <c r="AE37" s="1"/>
  <c r="X39"/>
  <c r="Z39" s="1"/>
  <c r="AE39" s="1"/>
  <c r="X46"/>
  <c r="Z46" s="1"/>
  <c r="AE46" s="1"/>
  <c r="X52"/>
  <c r="Z52" s="1"/>
  <c r="AE52" s="1"/>
  <c r="F113" i="6"/>
  <c r="F114"/>
  <c r="F115"/>
  <c r="F116"/>
  <c r="F117"/>
  <c r="Y1" i="10"/>
  <c r="X51" i="15"/>
  <c r="Z51" s="1"/>
  <c r="AE51" s="1"/>
  <c r="X45"/>
  <c r="Z45" s="1"/>
  <c r="AE45" s="1"/>
  <c r="X38"/>
  <c r="Z38" s="1"/>
  <c r="AE38" s="1"/>
  <c r="X27"/>
  <c r="Z27" s="1"/>
  <c r="AE27" s="1"/>
  <c r="X21"/>
  <c r="Z21" s="1"/>
  <c r="AE21" s="1"/>
  <c r="X15"/>
  <c r="X10"/>
  <c r="Z10" s="1"/>
  <c r="AE10" s="1"/>
  <c r="Z15"/>
  <c r="AE15" s="1"/>
  <c r="X14"/>
  <c r="Z14" s="1"/>
  <c r="AE14" s="1"/>
  <c r="X20"/>
  <c r="Z20" s="1"/>
  <c r="AE20" s="1"/>
  <c r="X26"/>
  <c r="Z26" s="1"/>
  <c r="AE26" s="1"/>
  <c r="X44"/>
  <c r="Z44" s="1"/>
  <c r="AE44" s="1"/>
  <c r="X50"/>
  <c r="Z50" s="1"/>
  <c r="AE50" s="1"/>
  <c r="AE11"/>
  <c r="AE12"/>
  <c r="AE13"/>
  <c r="AE17"/>
  <c r="AE18"/>
  <c r="AE19"/>
  <c r="AE23"/>
  <c r="AE24"/>
  <c r="AE25"/>
  <c r="AE29"/>
  <c r="AE30"/>
  <c r="AE31"/>
  <c r="AE32"/>
  <c r="AE33"/>
  <c r="AE34"/>
  <c r="AE35"/>
  <c r="AE36"/>
  <c r="AE41"/>
  <c r="AE42"/>
  <c r="AE43"/>
  <c r="AE47"/>
  <c r="AE48"/>
  <c r="AE49"/>
  <c r="A1"/>
  <c r="AP48" i="7"/>
  <c r="AP49"/>
  <c r="AP50"/>
  <c r="AP51"/>
  <c r="AP52"/>
  <c r="AP53"/>
  <c r="AP54"/>
  <c r="AP55"/>
  <c r="AP107"/>
  <c r="AP108"/>
  <c r="AP109"/>
  <c r="AP110"/>
  <c r="AP111"/>
  <c r="AP112"/>
  <c r="AP113"/>
  <c r="AP114"/>
  <c r="AP156"/>
  <c r="AP157"/>
  <c r="AP158"/>
  <c r="AP159"/>
  <c r="AP160"/>
  <c r="AP161"/>
  <c r="AP162"/>
  <c r="AP163"/>
  <c r="AP7"/>
  <c r="AI47"/>
  <c r="AI46"/>
  <c r="AI45"/>
  <c r="AI41"/>
  <c r="AI40"/>
  <c r="AI39"/>
  <c r="AI35"/>
  <c r="AI34"/>
  <c r="AI33"/>
  <c r="AI28"/>
  <c r="AI27"/>
  <c r="AI26"/>
  <c r="AI22"/>
  <c r="AI21"/>
  <c r="AI20"/>
  <c r="AI16"/>
  <c r="AI15"/>
  <c r="AI14"/>
  <c r="AI9"/>
  <c r="AI10"/>
  <c r="AR5"/>
  <c r="AI8"/>
  <c r="F112" i="6"/>
  <c r="A1" i="10"/>
  <c r="AC1" i="15"/>
  <c r="AI1" i="14"/>
  <c r="AN1" i="7"/>
  <c r="A1" i="14"/>
  <c r="A1" i="7"/>
  <c r="AX31" i="6"/>
  <c r="AY31" s="1"/>
  <c r="D3" i="16"/>
  <c r="D4"/>
  <c r="D5"/>
  <c r="D6"/>
  <c r="D7"/>
  <c r="D8"/>
  <c r="D9"/>
  <c r="D10"/>
  <c r="D2"/>
  <c r="P60" i="15"/>
  <c r="P61"/>
  <c r="G1129" i="4"/>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255"/>
  <c r="AQ31" i="6"/>
  <c r="AR31" s="1"/>
  <c r="D125"/>
  <c r="D126"/>
  <c r="D122"/>
  <c r="D123"/>
  <c r="D124"/>
  <c r="N357" i="14" l="1"/>
  <c r="N356"/>
  <c r="N358"/>
  <c r="N361"/>
  <c r="N359"/>
  <c r="N360"/>
  <c r="N355"/>
  <c r="N354"/>
  <c r="F122" i="6"/>
  <c r="F125"/>
  <c r="F124"/>
  <c r="F123"/>
  <c r="R182" i="7"/>
  <c r="R181"/>
  <c r="R180"/>
  <c r="AD9"/>
  <c r="AK9" s="1"/>
  <c r="AP9" s="1"/>
  <c r="AD14"/>
  <c r="AK14" s="1"/>
  <c r="AP14" s="1"/>
  <c r="AD16"/>
  <c r="AK16" s="1"/>
  <c r="AP16" s="1"/>
  <c r="AD21"/>
  <c r="AK21" s="1"/>
  <c r="AP21" s="1"/>
  <c r="AD26"/>
  <c r="AK26" s="1"/>
  <c r="AP26" s="1"/>
  <c r="AD28"/>
  <c r="AK28" s="1"/>
  <c r="AP28" s="1"/>
  <c r="AD34"/>
  <c r="AK34" s="1"/>
  <c r="AP34" s="1"/>
  <c r="AD39"/>
  <c r="AK39" s="1"/>
  <c r="AP39" s="1"/>
  <c r="AD41"/>
  <c r="AK41" s="1"/>
  <c r="AP41" s="1"/>
  <c r="AD46"/>
  <c r="AK46" s="1"/>
  <c r="AP46" s="1"/>
  <c r="AD8"/>
  <c r="AK8" s="1"/>
  <c r="AP8" s="1"/>
  <c r="AD10"/>
  <c r="AK10" s="1"/>
  <c r="AP10" s="1"/>
  <c r="AD15"/>
  <c r="AK15" s="1"/>
  <c r="AP15" s="1"/>
  <c r="AD20"/>
  <c r="AK20" s="1"/>
  <c r="AP20" s="1"/>
  <c r="AD22"/>
  <c r="AK22" s="1"/>
  <c r="AP22" s="1"/>
  <c r="AD27"/>
  <c r="AK27" s="1"/>
  <c r="AP27" s="1"/>
  <c r="AD33"/>
  <c r="AK33" s="1"/>
  <c r="AP33" s="1"/>
  <c r="AD35"/>
  <c r="AK35" s="1"/>
  <c r="AP35" s="1"/>
  <c r="AD40"/>
  <c r="AK40" s="1"/>
  <c r="AP40" s="1"/>
  <c r="AD45"/>
  <c r="AK45" s="1"/>
  <c r="AP45" s="1"/>
  <c r="AD47"/>
  <c r="AK47" s="1"/>
  <c r="AP47" s="1"/>
  <c r="K61" i="15"/>
  <c r="K60"/>
  <c r="N362" i="14" l="1"/>
  <c r="L21" i="10" s="1"/>
  <c r="R179" i="7"/>
  <c r="R183" s="1"/>
  <c r="L20" i="10" s="1"/>
  <c r="K62" i="15"/>
  <c r="L22" i="10" s="1"/>
  <c r="L24" l="1"/>
</calcChain>
</file>

<file path=xl/sharedStrings.xml><?xml version="1.0" encoding="utf-8"?>
<sst xmlns="http://schemas.openxmlformats.org/spreadsheetml/2006/main" count="14723" uniqueCount="4099">
  <si>
    <t>Ministère de l’Enseignement Supérieur et de la Recherche Scientifique</t>
  </si>
  <si>
    <t>Direction Générale de la Recherche Scientifique et du Développement Technologique</t>
  </si>
  <si>
    <t>:</t>
  </si>
  <si>
    <t>Prénom</t>
  </si>
  <si>
    <t>Département</t>
  </si>
  <si>
    <t>Domaine</t>
  </si>
  <si>
    <t>Code</t>
  </si>
  <si>
    <t>Grandes thématiques (Français)</t>
  </si>
  <si>
    <t>Grandes thématiques (Anglais)</t>
  </si>
  <si>
    <t>GT1</t>
  </si>
  <si>
    <t>Sciences et techniques</t>
  </si>
  <si>
    <t>Sciences and technics</t>
  </si>
  <si>
    <t>GT2</t>
  </si>
  <si>
    <t>Sciences sociales, humaines et arts</t>
  </si>
  <si>
    <t>Social sciences,humanities and arts</t>
  </si>
  <si>
    <t>Grands domaines (Français)</t>
  </si>
  <si>
    <t>Grands domains (Anglais)</t>
  </si>
  <si>
    <t>GD1</t>
  </si>
  <si>
    <t>Chimie</t>
  </si>
  <si>
    <t>Chemistry</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</si>
  <si>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</si>
  <si>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</si>
  <si>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</si>
  <si>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</si>
  <si>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</si>
  <si>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</si>
  <si>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</si>
  <si>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</si>
  <si>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</si>
  <si>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</si>
  <si>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</si>
  <si>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</si>
  <si>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</si>
  <si>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</si>
  <si>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</si>
  <si>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</si>
  <si>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</si>
  <si>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</si>
  <si>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</si>
  <si>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</si>
  <si>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</si>
  <si>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GD8</t>
  </si>
  <si>
    <t>Sciences sociales</t>
  </si>
  <si>
    <t>Social sciences</t>
  </si>
  <si>
    <t>Domaines (Français)</t>
  </si>
  <si>
    <t>Domains (Anglais)</t>
  </si>
  <si>
    <t>D1</t>
  </si>
  <si>
    <t>Agriculture et sciences vétérinaires</t>
  </si>
  <si>
    <t>Agriculture sciences and veterinary</t>
  </si>
  <si>
    <t>D2</t>
  </si>
  <si>
    <t>Biologie et biochimie</t>
  </si>
  <si>
    <t>Biology and Biochemistry</t>
  </si>
  <si>
    <t>D3</t>
  </si>
  <si>
    <t>D4</t>
  </si>
  <si>
    <t>Informatique et télécommunications</t>
  </si>
  <si>
    <t>Computer science and telecommunications</t>
  </si>
  <si>
    <t>D5</t>
  </si>
  <si>
    <t>Sciences de la terre</t>
  </si>
  <si>
    <t>Earth sciences</t>
  </si>
  <si>
    <t>D6</t>
  </si>
  <si>
    <t>Economie et finance</t>
  </si>
  <si>
    <t>Economy and finance</t>
  </si>
  <si>
    <t>D7</t>
  </si>
  <si>
    <t>Engineering</t>
  </si>
  <si>
    <t>D8</t>
  </si>
  <si>
    <t>Environnement et écologie</t>
  </si>
  <si>
    <t>Environment and Ecology</t>
  </si>
  <si>
    <t>D10</t>
  </si>
  <si>
    <t>Sciences des matériaux</t>
  </si>
  <si>
    <t>Material sciences</t>
  </si>
  <si>
    <t>D11</t>
  </si>
  <si>
    <t>Mathématiques</t>
  </si>
  <si>
    <t>Mathematics</t>
  </si>
  <si>
    <t>D12</t>
  </si>
  <si>
    <t>Medecine</t>
  </si>
  <si>
    <t>D13</t>
  </si>
  <si>
    <t>Neuroscience</t>
  </si>
  <si>
    <t>D14</t>
  </si>
  <si>
    <t>Pharmacologie</t>
  </si>
  <si>
    <t>Pharmacology</t>
  </si>
  <si>
    <t>D15</t>
  </si>
  <si>
    <t>Physique</t>
  </si>
  <si>
    <t>Physic</t>
  </si>
  <si>
    <t>D18</t>
  </si>
  <si>
    <t>Sciences de l’univers</t>
  </si>
  <si>
    <t>Universe sciences</t>
  </si>
  <si>
    <t>D19</t>
  </si>
  <si>
    <t>D9</t>
  </si>
  <si>
    <t>Psychologie et sciences cognitives</t>
  </si>
  <si>
    <t>D16</t>
  </si>
  <si>
    <t>Psychology and cognitive sciences</t>
  </si>
  <si>
    <t>D17</t>
  </si>
  <si>
    <t>Micro-domaines de la grande thématique Sciences et techniques (Français)</t>
  </si>
  <si>
    <t>Micro-domaines de la grande thématique Sciences et techniques (Anglais)</t>
  </si>
  <si>
    <t xml:space="preserve">  </t>
  </si>
  <si>
    <t>Micro Domaines de la grande thématique Sciences sociales, humaines et arts (Français)</t>
  </si>
  <si>
    <t>MD1</t>
  </si>
  <si>
    <t>Acoustiques</t>
  </si>
  <si>
    <t>Acoustics</t>
  </si>
  <si>
    <t>MD177</t>
  </si>
  <si>
    <t xml:space="preserve">Anthropologie </t>
  </si>
  <si>
    <t>MD2</t>
  </si>
  <si>
    <t>Économie agricole et politique</t>
  </si>
  <si>
    <t>Agricultural Economics &amp; Policy</t>
  </si>
  <si>
    <t>MD178</t>
  </si>
  <si>
    <t>Littérature et langue arabe</t>
  </si>
  <si>
    <t>MD3</t>
  </si>
  <si>
    <t>Génie agricole</t>
  </si>
  <si>
    <t>Agricultural Engineering</t>
  </si>
  <si>
    <t>MD179</t>
  </si>
  <si>
    <t xml:space="preserve">Archéologie </t>
  </si>
  <si>
    <t>MD4</t>
  </si>
  <si>
    <t>Agriculture, produits laitiers et  science des animaux</t>
  </si>
  <si>
    <t>Agriculture, Dairy &amp; Animal Science</t>
  </si>
  <si>
    <t>MD180</t>
  </si>
  <si>
    <t>Architecture</t>
  </si>
  <si>
    <t>MD5</t>
  </si>
  <si>
    <t>Agriculture, multidisciplinaire</t>
  </si>
  <si>
    <t>Agriculture, Multidisciplinary</t>
  </si>
  <si>
    <t>MD181</t>
  </si>
  <si>
    <t>Études des domaines sociaux</t>
  </si>
  <si>
    <t>MD6</t>
  </si>
  <si>
    <t>Agronomie</t>
  </si>
  <si>
    <t>Agronomy</t>
  </si>
  <si>
    <t>MD182</t>
  </si>
  <si>
    <t>Art</t>
  </si>
  <si>
    <t>MD7</t>
  </si>
  <si>
    <t>Allergie</t>
  </si>
  <si>
    <t>Allergy</t>
  </si>
  <si>
    <t>MD183</t>
  </si>
  <si>
    <t>Études asiatiques</t>
  </si>
  <si>
    <t>MD8</t>
  </si>
  <si>
    <t xml:space="preserve">Anatomie et morphologie </t>
  </si>
  <si>
    <t>Anatomy &amp; Morphology</t>
  </si>
  <si>
    <t>MD184</t>
  </si>
  <si>
    <t xml:space="preserve">Entreprise </t>
  </si>
  <si>
    <t>MD9</t>
  </si>
  <si>
    <t xml:space="preserve">Andrologie </t>
  </si>
  <si>
    <t>Andrology</t>
  </si>
  <si>
    <t>MD185</t>
  </si>
  <si>
    <t xml:space="preserve">Affaires et Finance </t>
  </si>
  <si>
    <t>MD10</t>
  </si>
  <si>
    <t xml:space="preserve">Anesthésiologie </t>
  </si>
  <si>
    <t>Anesthesiology</t>
  </si>
  <si>
    <t>MD186</t>
  </si>
  <si>
    <t>Classiques</t>
  </si>
  <si>
    <t>MD11</t>
  </si>
  <si>
    <t xml:space="preserve">Astronomie et astrophysique </t>
  </si>
  <si>
    <t>Astronomy &amp; Astrophysics</t>
  </si>
  <si>
    <t>MD187</t>
  </si>
  <si>
    <t xml:space="preserve">Communication </t>
  </si>
  <si>
    <t>MD12</t>
  </si>
  <si>
    <t>Audiologie et orthophonie</t>
  </si>
  <si>
    <t>Audiology Speech Language Pathology</t>
  </si>
  <si>
    <t>MD188</t>
  </si>
  <si>
    <t xml:space="preserve">Criminologie et pénologie </t>
  </si>
  <si>
    <t>MD13</t>
  </si>
  <si>
    <t xml:space="preserve">Automation et systèmes de contrôle </t>
  </si>
  <si>
    <t>Automation &amp; Control Systems</t>
  </si>
  <si>
    <t>MD189</t>
  </si>
  <si>
    <t>Etudes culturelles</t>
  </si>
  <si>
    <t>MD14</t>
  </si>
  <si>
    <t xml:space="preserve">Sciences du comportement </t>
  </si>
  <si>
    <t>Behavioral Sciences</t>
  </si>
  <si>
    <t>MD190</t>
  </si>
  <si>
    <t xml:space="preserve">Danse </t>
  </si>
  <si>
    <t>MD15</t>
  </si>
  <si>
    <t xml:space="preserve">Méthodes de recherche biochimique </t>
  </si>
  <si>
    <t>Biochemical Research Methods</t>
  </si>
  <si>
    <t>MD191</t>
  </si>
  <si>
    <t xml:space="preserve">Démographie </t>
  </si>
  <si>
    <t>MD16</t>
  </si>
  <si>
    <t>Biochimie et biologie moléculaire</t>
  </si>
  <si>
    <t>Biochemistry &amp; Molecular Biology</t>
  </si>
  <si>
    <t>MD192</t>
  </si>
  <si>
    <t xml:space="preserve">Économie </t>
  </si>
  <si>
    <t>MD17</t>
  </si>
  <si>
    <t xml:space="preserve">Conservation de la biodiversité </t>
  </si>
  <si>
    <t>Biodiversity Conservation</t>
  </si>
  <si>
    <t>MD193</t>
  </si>
  <si>
    <t xml:space="preserve">Éducation et recherche en éducation </t>
  </si>
  <si>
    <t>MD18</t>
  </si>
  <si>
    <t xml:space="preserve">Biologie </t>
  </si>
  <si>
    <t>Biology</t>
  </si>
  <si>
    <t>MD194</t>
  </si>
  <si>
    <t xml:space="preserve">Éducation spéciale </t>
  </si>
  <si>
    <t>MD19</t>
  </si>
  <si>
    <t xml:space="preserve">Biophysique </t>
  </si>
  <si>
    <t>Biophysics</t>
  </si>
  <si>
    <t>MD195</t>
  </si>
  <si>
    <t xml:space="preserve">Études environnementales </t>
  </si>
  <si>
    <t>MD20</t>
  </si>
  <si>
    <t xml:space="preserve">Biotechnologie et microbiologie appliquée </t>
  </si>
  <si>
    <t>Biotechnology &amp; Applied Microbiology</t>
  </si>
  <si>
    <t>MD196</t>
  </si>
  <si>
    <t xml:space="preserve">Ergonomie </t>
  </si>
  <si>
    <t>MD21</t>
  </si>
  <si>
    <t xml:space="preserve">Systèmes cardiaques et cardiovasculaires </t>
  </si>
  <si>
    <t>Cardiac &amp; Cardiovascular Systems</t>
  </si>
  <si>
    <t>MD197</t>
  </si>
  <si>
    <t>Éthique </t>
  </si>
  <si>
    <t>MD22</t>
  </si>
  <si>
    <t xml:space="preserve">Biologie cellulaire </t>
  </si>
  <si>
    <t>Cell &amp; Tissue Engineering</t>
  </si>
  <si>
    <t>MD198</t>
  </si>
  <si>
    <t>Études ethniques </t>
  </si>
  <si>
    <t>MD23</t>
  </si>
  <si>
    <t xml:space="preserve">Cellule et génie tissulaire </t>
  </si>
  <si>
    <t>Cell Biology</t>
  </si>
  <si>
    <t>MD199</t>
  </si>
  <si>
    <t xml:space="preserve">Études familiales </t>
  </si>
  <si>
    <t>MD24</t>
  </si>
  <si>
    <t xml:space="preserve">Chimie analytique </t>
  </si>
  <si>
    <t>Chemistry, Analytical</t>
  </si>
  <si>
    <t>MD200</t>
  </si>
  <si>
    <t>Cinéma, Radio, télévision</t>
  </si>
  <si>
    <t>MD25</t>
  </si>
  <si>
    <t xml:space="preserve">Chimie appliquée </t>
  </si>
  <si>
    <t>Chemistry, Applied</t>
  </si>
  <si>
    <t>MD201</t>
  </si>
  <si>
    <t>Folklore</t>
  </si>
  <si>
    <t>MD26</t>
  </si>
  <si>
    <t xml:space="preserve">Chimie inorganique et nucléaire </t>
  </si>
  <si>
    <t>Chemistry, Inorganic &amp; Nuclear</t>
  </si>
  <si>
    <t>MD202</t>
  </si>
  <si>
    <t xml:space="preserve">Géographie </t>
  </si>
  <si>
    <t>MD27</t>
  </si>
  <si>
    <t xml:space="preserve">Chimie médicinal </t>
  </si>
  <si>
    <t>Chemistry, Medicinal</t>
  </si>
  <si>
    <t>MD203</t>
  </si>
  <si>
    <t xml:space="preserve">Gérontologie </t>
  </si>
  <si>
    <t>MD28</t>
  </si>
  <si>
    <t xml:space="preserve">Chimie multidisciplinaire </t>
  </si>
  <si>
    <t>Chemistry, Multidisciplinary</t>
  </si>
  <si>
    <t>MD204</t>
  </si>
  <si>
    <t xml:space="preserve">La politique de santé et de Services </t>
  </si>
  <si>
    <t>MD29</t>
  </si>
  <si>
    <t xml:space="preserve">Chimie organique </t>
  </si>
  <si>
    <t>Chemistry, Organic</t>
  </si>
  <si>
    <t>MD205</t>
  </si>
  <si>
    <t>Histoire </t>
  </si>
  <si>
    <t>MD30</t>
  </si>
  <si>
    <t xml:space="preserve">Chimie physique </t>
  </si>
  <si>
    <t>Chemistry, Physical</t>
  </si>
  <si>
    <t>MD206</t>
  </si>
  <si>
    <t xml:space="preserve">Histoire et philosophie des sciences </t>
  </si>
  <si>
    <t>History &amp; Philosophy of Science</t>
  </si>
  <si>
    <t>MD31</t>
  </si>
  <si>
    <t xml:space="preserve">Neurologie clinique </t>
  </si>
  <si>
    <t>Clinical Neurology</t>
  </si>
  <si>
    <t>MD207</t>
  </si>
  <si>
    <t xml:space="preserve">Histoire des Sciences sociales </t>
  </si>
  <si>
    <t>MD32</t>
  </si>
  <si>
    <t xml:space="preserve">Informatique et Intelligence artificielle </t>
  </si>
  <si>
    <t>Computer Science, Artificial Intelligence</t>
  </si>
  <si>
    <t>MD208</t>
  </si>
  <si>
    <t xml:space="preserve">Hospitalité, loisirs, Sport et tourisme </t>
  </si>
  <si>
    <t>MD33</t>
  </si>
  <si>
    <t xml:space="preserve">Informatique et Cybernétique </t>
  </si>
  <si>
    <t>Computer Science, Cybernetics</t>
  </si>
  <si>
    <t>MD209</t>
  </si>
  <si>
    <t>Humaines, multidisciplinaire</t>
  </si>
  <si>
    <t>MD34</t>
  </si>
  <si>
    <t xml:space="preserve">Informatique, matériel et Architecture </t>
  </si>
  <si>
    <t>Computer Science, Hardware &amp; Architecture</t>
  </si>
  <si>
    <t>MD210</t>
  </si>
  <si>
    <t xml:space="preserve">Relations industrielles et travail </t>
  </si>
  <si>
    <t>MD35</t>
  </si>
  <si>
    <t xml:space="preserve">Informatique et systèmes d'Information </t>
  </si>
  <si>
    <t>Computer Science, Information Systems</t>
  </si>
  <si>
    <t>MD211</t>
  </si>
  <si>
    <t xml:space="preserve">Sciences de l'information et bibliothéconomie </t>
  </si>
  <si>
    <t>MD36</t>
  </si>
  <si>
    <t xml:space="preserve">Informatique et Applications interdisciplinaires </t>
  </si>
  <si>
    <t>Computer Science, Interdisciplinary Applications</t>
  </si>
  <si>
    <t>MD212</t>
  </si>
  <si>
    <t xml:space="preserve">Relations internationales </t>
  </si>
  <si>
    <t>MD37</t>
  </si>
  <si>
    <t xml:space="preserve">Informatique et génie logiciel </t>
  </si>
  <si>
    <t>Computer Science, Software Engineering</t>
  </si>
  <si>
    <t>MD213</t>
  </si>
  <si>
    <t>Sciences islamiques</t>
  </si>
  <si>
    <t>MD38</t>
  </si>
  <si>
    <t>Informatique : théorie et méthodes</t>
  </si>
  <si>
    <t>Computer Science, Theory &amp; Methods</t>
  </si>
  <si>
    <t>MD214</t>
  </si>
  <si>
    <t>Langue et la linguistique</t>
  </si>
  <si>
    <t>MD39</t>
  </si>
  <si>
    <t xml:space="preserve">Construction et technologie du bâtiment </t>
  </si>
  <si>
    <t>Construction &amp; Building Technology</t>
  </si>
  <si>
    <t>MD215</t>
  </si>
  <si>
    <t xml:space="preserve">Droit </t>
  </si>
  <si>
    <t>MD40</t>
  </si>
  <si>
    <t xml:space="preserve">Médecine des soins intensifs </t>
  </si>
  <si>
    <t>Critical Care Medicine</t>
  </si>
  <si>
    <t>MD216</t>
  </si>
  <si>
    <t xml:space="preserve">Linguistique </t>
  </si>
  <si>
    <t>MD41</t>
  </si>
  <si>
    <t xml:space="preserve">Cristallographie </t>
  </si>
  <si>
    <t>Crystallography</t>
  </si>
  <si>
    <t>MD217</t>
  </si>
  <si>
    <t>Critiques littéraires</t>
  </si>
  <si>
    <t>MD42</t>
  </si>
  <si>
    <t xml:space="preserve">Dentisterie, chirurgie buccale et médecine </t>
  </si>
  <si>
    <t>Dentistry, Oral Surgery &amp; Medicine</t>
  </si>
  <si>
    <t>MD218</t>
  </si>
  <si>
    <t>La théorie littéraire et critique</t>
  </si>
  <si>
    <t>MD43</t>
  </si>
  <si>
    <t xml:space="preserve">Dermatologie </t>
  </si>
  <si>
    <t>Dermatology</t>
  </si>
  <si>
    <t>MD219</t>
  </si>
  <si>
    <t>Littérature</t>
  </si>
  <si>
    <t>MD44</t>
  </si>
  <si>
    <t xml:space="preserve">Biologie du développement </t>
  </si>
  <si>
    <t>Developmental Biology</t>
  </si>
  <si>
    <t>MD220</t>
  </si>
  <si>
    <t>Littérature d’Afrique, d’Australie, et canadienne</t>
  </si>
  <si>
    <t>MD45</t>
  </si>
  <si>
    <t>Écologie</t>
  </si>
  <si>
    <t>Ecology</t>
  </si>
  <si>
    <t>MD221</t>
  </si>
  <si>
    <t>Littérature Américaine</t>
  </si>
  <si>
    <t>MD46</t>
  </si>
  <si>
    <t xml:space="preserve">Éducation, et Disciplines scientifiques </t>
  </si>
  <si>
    <t>Education, Scientific Disciplines</t>
  </si>
  <si>
    <t>MD222</t>
  </si>
  <si>
    <t>Littérature des îles britanniques</t>
  </si>
  <si>
    <t>MD47</t>
  </si>
  <si>
    <t xml:space="preserve">Électrochimie </t>
  </si>
  <si>
    <t>Electrochemistry</t>
  </si>
  <si>
    <t>MD223</t>
  </si>
  <si>
    <t>Littérature, allemande, néerlandaise et scandinave</t>
  </si>
  <si>
    <t>MD48</t>
  </si>
  <si>
    <t xml:space="preserve">Médecine d'urgence </t>
  </si>
  <si>
    <t>Emergency Medicine</t>
  </si>
  <si>
    <t>MD224</t>
  </si>
  <si>
    <t>Littérature Romane</t>
  </si>
  <si>
    <t>MD49</t>
  </si>
  <si>
    <t>Endocrinologie et métabolisme</t>
  </si>
  <si>
    <t>Endocrinology &amp; Metabolism</t>
  </si>
  <si>
    <t>MD225</t>
  </si>
  <si>
    <t>Littérature Slave</t>
  </si>
  <si>
    <t>MD50</t>
  </si>
  <si>
    <t xml:space="preserve">Énergie et carburants </t>
  </si>
  <si>
    <t>Energy &amp; Fuels</t>
  </si>
  <si>
    <t>MD226</t>
  </si>
  <si>
    <t>Gestion </t>
  </si>
  <si>
    <t>MD51</t>
  </si>
  <si>
    <t xml:space="preserve">Ingénierie, aérospatiale </t>
  </si>
  <si>
    <t>Engineering, Aerospace</t>
  </si>
  <si>
    <t>MD227</t>
  </si>
  <si>
    <t>Études médiévales et Renaissance</t>
  </si>
  <si>
    <t>MD52</t>
  </si>
  <si>
    <t xml:space="preserve">Génie biomédical </t>
  </si>
  <si>
    <t>Engineering, Biomedical</t>
  </si>
  <si>
    <t>MD228</t>
  </si>
  <si>
    <t>Musique</t>
  </si>
  <si>
    <t>MD53</t>
  </si>
  <si>
    <t xml:space="preserve">Génie chimique </t>
  </si>
  <si>
    <t>Engineering, Chemical</t>
  </si>
  <si>
    <t>MD229</t>
  </si>
  <si>
    <t xml:space="preserve">Soins infirmiers </t>
  </si>
  <si>
    <t>Nursing</t>
  </si>
  <si>
    <t>MD54</t>
  </si>
  <si>
    <t xml:space="preserve">Génie civile </t>
  </si>
  <si>
    <t>Engineering, Civil</t>
  </si>
  <si>
    <t>MD230</t>
  </si>
  <si>
    <t>Philosophie</t>
  </si>
  <si>
    <t>MD55</t>
  </si>
  <si>
    <t xml:space="preserve">Génie électrique et électronique </t>
  </si>
  <si>
    <t>Engineering, Electrical &amp; Electronic</t>
  </si>
  <si>
    <t>MD231</t>
  </si>
  <si>
    <t xml:space="preserve">Planification et développement </t>
  </si>
  <si>
    <t>MD56</t>
  </si>
  <si>
    <t xml:space="preserve">Génie de l’environnement </t>
  </si>
  <si>
    <t>Engineering, Environmental</t>
  </si>
  <si>
    <t>MD232</t>
  </si>
  <si>
    <t>Poésie</t>
  </si>
  <si>
    <t>MD57</t>
  </si>
  <si>
    <t xml:space="preserve">Génie géologique </t>
  </si>
  <si>
    <t>Engineering, Geological</t>
  </si>
  <si>
    <t>MD233</t>
  </si>
  <si>
    <t xml:space="preserve">Science politique </t>
  </si>
  <si>
    <t>MD58</t>
  </si>
  <si>
    <t xml:space="preserve">Génie industriel </t>
  </si>
  <si>
    <t>Engineering, Industrial</t>
  </si>
  <si>
    <t>MD234</t>
  </si>
  <si>
    <t xml:space="preserve">Psychiatrie </t>
  </si>
  <si>
    <t>Psychiatry</t>
  </si>
  <si>
    <t>MD59</t>
  </si>
  <si>
    <t xml:space="preserve">Génie de fabrication </t>
  </si>
  <si>
    <t>Engineering, Manufacturing</t>
  </si>
  <si>
    <t>MD235</t>
  </si>
  <si>
    <t xml:space="preserve">Psychologie appliquée </t>
  </si>
  <si>
    <t>MD60</t>
  </si>
  <si>
    <t xml:space="preserve">Génie marin </t>
  </si>
  <si>
    <t>Engineering, Marine</t>
  </si>
  <si>
    <t>MD236</t>
  </si>
  <si>
    <t xml:space="preserve">Psychologie biologique </t>
  </si>
  <si>
    <t>MD61</t>
  </si>
  <si>
    <t xml:space="preserve">Génie mécanique </t>
  </si>
  <si>
    <t>Engineering, Mechanical</t>
  </si>
  <si>
    <t>MD237</t>
  </si>
  <si>
    <t xml:space="preserve">Psychologie clinique </t>
  </si>
  <si>
    <t>MD62</t>
  </si>
  <si>
    <t xml:space="preserve">Ingénierie multidisciplinaire </t>
  </si>
  <si>
    <t>Engineering, Multidisciplinary</t>
  </si>
  <si>
    <t>MD238</t>
  </si>
  <si>
    <t xml:space="preserve">Psychologie du développement </t>
  </si>
  <si>
    <t>MD63</t>
  </si>
  <si>
    <t xml:space="preserve">Ingénierie océane </t>
  </si>
  <si>
    <t>Engineering, Ocean</t>
  </si>
  <si>
    <t>MD239</t>
  </si>
  <si>
    <t xml:space="preserve">Psychologie de l’éducation </t>
  </si>
  <si>
    <t>MD64</t>
  </si>
  <si>
    <t xml:space="preserve">Génie du pétrole </t>
  </si>
  <si>
    <t>Engineering, Petroleum</t>
  </si>
  <si>
    <t>MD240</t>
  </si>
  <si>
    <t xml:space="preserve">Psychologie expérimentale </t>
  </si>
  <si>
    <t>MD65</t>
  </si>
  <si>
    <t xml:space="preserve">Entomologie </t>
  </si>
  <si>
    <t>Entomology</t>
  </si>
  <si>
    <t>MD241</t>
  </si>
  <si>
    <t xml:space="preserve">Psychologie mathématique </t>
  </si>
  <si>
    <t>MD66</t>
  </si>
  <si>
    <t xml:space="preserve">Sciences de l'environnement </t>
  </si>
  <si>
    <t>Environmental Sciences</t>
  </si>
  <si>
    <t>MD242</t>
  </si>
  <si>
    <t xml:space="preserve">Psychologie multidisciplinaire </t>
  </si>
  <si>
    <t>MD67</t>
  </si>
  <si>
    <t xml:space="preserve">Biologie de l'évolution </t>
  </si>
  <si>
    <t>Evolutionary Biology</t>
  </si>
  <si>
    <t>MD243</t>
  </si>
  <si>
    <t xml:space="preserve">Psychologie et psychanalyse </t>
  </si>
  <si>
    <t>MD68</t>
  </si>
  <si>
    <t xml:space="preserve">Pêche </t>
  </si>
  <si>
    <t>Fisheries</t>
  </si>
  <si>
    <t>MD244</t>
  </si>
  <si>
    <t xml:space="preserve">Psychologie sociale </t>
  </si>
  <si>
    <t>MD69</t>
  </si>
  <si>
    <t xml:space="preserve">Science des aliments et technologie </t>
  </si>
  <si>
    <t>Food Science &amp; Technology</t>
  </si>
  <si>
    <t>MD245</t>
  </si>
  <si>
    <t xml:space="preserve">Administration publique </t>
  </si>
  <si>
    <t>MD70</t>
  </si>
  <si>
    <t>Forêts</t>
  </si>
  <si>
    <t>Forestry</t>
  </si>
  <si>
    <t>MD246</t>
  </si>
  <si>
    <t xml:space="preserve">Santé publique, environnementale et du travail </t>
  </si>
  <si>
    <t>Public, Environmental &amp; Occupational Health</t>
  </si>
  <si>
    <t>MD71</t>
  </si>
  <si>
    <t xml:space="preserve">Gastro-entérologie et hépatologie </t>
  </si>
  <si>
    <t>Gastroenterology &amp; Hepatology</t>
  </si>
  <si>
    <t>MD247</t>
  </si>
  <si>
    <t>Réhabilitation</t>
  </si>
  <si>
    <t>Rehabilitation</t>
  </si>
  <si>
    <t>MD72</t>
  </si>
  <si>
    <t xml:space="preserve">Génétique et hérédité </t>
  </si>
  <si>
    <t>Genetics &amp; Heredity</t>
  </si>
  <si>
    <t>MD248</t>
  </si>
  <si>
    <t>Religion</t>
  </si>
  <si>
    <t>MD73</t>
  </si>
  <si>
    <t xml:space="preserve">Géochimie et géophysique </t>
  </si>
  <si>
    <t>Geochemistry &amp; Geophysics</t>
  </si>
  <si>
    <t>MD249</t>
  </si>
  <si>
    <t xml:space="preserve">Questions sociales </t>
  </si>
  <si>
    <t>MD74</t>
  </si>
  <si>
    <t>Géographie physique</t>
  </si>
  <si>
    <t>Geography, Physical</t>
  </si>
  <si>
    <t>MD250</t>
  </si>
  <si>
    <t xml:space="preserve">Sciences sociales, biomédicales </t>
  </si>
  <si>
    <t>MD75</t>
  </si>
  <si>
    <t xml:space="preserve">Géologie </t>
  </si>
  <si>
    <t>Geology</t>
  </si>
  <si>
    <t>MD251</t>
  </si>
  <si>
    <t xml:space="preserve">Sciences sociales, interdisciplinaires </t>
  </si>
  <si>
    <t>MD76</t>
  </si>
  <si>
    <t xml:space="preserve">Sciences de la terre, multidisciplinaires </t>
  </si>
  <si>
    <t>Geosciences, Multidisciplinary</t>
  </si>
  <si>
    <t>MD252</t>
  </si>
  <si>
    <t xml:space="preserve">Sciences sociales et méthodes mathématiques </t>
  </si>
  <si>
    <t>MD77</t>
  </si>
  <si>
    <t xml:space="preserve">Gériatrie et gérontologie </t>
  </si>
  <si>
    <t>Geriatrics &amp; Gerontology</t>
  </si>
  <si>
    <t>MD253</t>
  </si>
  <si>
    <t xml:space="preserve">Travail social </t>
  </si>
  <si>
    <t>MD78</t>
  </si>
  <si>
    <t xml:space="preserve">Sciences de la santé et de Services </t>
  </si>
  <si>
    <t>Health Care Sciences &amp; Services</t>
  </si>
  <si>
    <t>MD254</t>
  </si>
  <si>
    <t xml:space="preserve">Sociologie </t>
  </si>
  <si>
    <t>MD79</t>
  </si>
  <si>
    <t xml:space="preserve">Hématologie </t>
  </si>
  <si>
    <t>Hematology</t>
  </si>
  <si>
    <t>MD255</t>
  </si>
  <si>
    <t>Abus de substances</t>
  </si>
  <si>
    <t>Substance Abuse</t>
  </si>
  <si>
    <t>MD80</t>
  </si>
  <si>
    <t>MD256</t>
  </si>
  <si>
    <t>Littérature et culture tamazight</t>
  </si>
  <si>
    <t>MD81</t>
  </si>
  <si>
    <t xml:space="preserve">Horticulture </t>
  </si>
  <si>
    <t>Horticulture</t>
  </si>
  <si>
    <t>MD257</t>
  </si>
  <si>
    <t>Théâtre</t>
  </si>
  <si>
    <t>MD82</t>
  </si>
  <si>
    <t xml:space="preserve">Science de l’Imagerie et technologie photographique </t>
  </si>
  <si>
    <t>Imaging Science &amp; Photographic Technology</t>
  </si>
  <si>
    <t>MD258</t>
  </si>
  <si>
    <t xml:space="preserve">Transports </t>
  </si>
  <si>
    <t>MD83</t>
  </si>
  <si>
    <t xml:space="preserve">Immunologie </t>
  </si>
  <si>
    <t>Immunology</t>
  </si>
  <si>
    <t>MD259</t>
  </si>
  <si>
    <t xml:space="preserve">Études urbaines </t>
  </si>
  <si>
    <t>MD84</t>
  </si>
  <si>
    <t xml:space="preserve">Maladies infectieuses </t>
  </si>
  <si>
    <t>Infectious Diseases</t>
  </si>
  <si>
    <t>MD260</t>
  </si>
  <si>
    <t xml:space="preserve">Études féminines </t>
  </si>
  <si>
    <t>MD85</t>
  </si>
  <si>
    <t xml:space="preserve">Instruments et Instrumentation </t>
  </si>
  <si>
    <t>Instruments &amp; Instrumentation</t>
  </si>
  <si>
    <t>MD86</t>
  </si>
  <si>
    <t xml:space="preserve">Médecine intégrative et complémentaire </t>
  </si>
  <si>
    <t>Integrative &amp; Complementary Medicine</t>
  </si>
  <si>
    <t>MD87</t>
  </si>
  <si>
    <t xml:space="preserve">Limnologie </t>
  </si>
  <si>
    <t>Limnology</t>
  </si>
  <si>
    <t>MD88</t>
  </si>
  <si>
    <t>Logique</t>
  </si>
  <si>
    <t>Logic</t>
  </si>
  <si>
    <t>MD89</t>
  </si>
  <si>
    <t xml:space="preserve">Biologie marine et d'eau douce </t>
  </si>
  <si>
    <t>Marine &amp; Freshwater Biology</t>
  </si>
  <si>
    <t>MD90</t>
  </si>
  <si>
    <t xml:space="preserve">Science des matériaux, biomatériaux </t>
  </si>
  <si>
    <t>Materials Science, Biomaterials</t>
  </si>
  <si>
    <t>MD91</t>
  </si>
  <si>
    <t>Science des matériaux, céramiques</t>
  </si>
  <si>
    <t>Materials Science, Ceramics</t>
  </si>
  <si>
    <t>MD92</t>
  </si>
  <si>
    <t xml:space="preserve">Science des matériaux, caractérisation et mise à l'essai </t>
  </si>
  <si>
    <t>Materials Science, Characterization &amp; Testing</t>
  </si>
  <si>
    <t>MD93</t>
  </si>
  <si>
    <t>Science des matériaux, revêtements et Films</t>
  </si>
  <si>
    <t>Materials Science, Coatings &amp; Films</t>
  </si>
  <si>
    <t>MD94</t>
  </si>
  <si>
    <t xml:space="preserve">Science des matériaux, Composites </t>
  </si>
  <si>
    <t>Materials Science, Composites</t>
  </si>
  <si>
    <t>MD95</t>
  </si>
  <si>
    <t xml:space="preserve">Science des matériaux, multidisciplinaire </t>
  </si>
  <si>
    <t>Materials Science, Multidisciplinary</t>
  </si>
  <si>
    <t>MD96</t>
  </si>
  <si>
    <t xml:space="preserve">Science des matériaux, papier et bois </t>
  </si>
  <si>
    <t>Materials Science, Paper &amp; Wood</t>
  </si>
  <si>
    <t>MD97</t>
  </si>
  <si>
    <t xml:space="preserve">Science des matériaux, Textiles </t>
  </si>
  <si>
    <t>Materials Science, Textiles</t>
  </si>
  <si>
    <t>MD98</t>
  </si>
  <si>
    <t>Mathématique et informatique en Biologie</t>
  </si>
  <si>
    <t>Mathematical &amp; Computational Biology</t>
  </si>
  <si>
    <t>MD99</t>
  </si>
  <si>
    <t xml:space="preserve">Mathématiques </t>
  </si>
  <si>
    <t>MD100</t>
  </si>
  <si>
    <t xml:space="preserve">Mathématiques appliquées </t>
  </si>
  <si>
    <t>Mathematics, Applied</t>
  </si>
  <si>
    <t>MD101</t>
  </si>
  <si>
    <t xml:space="preserve">Mathématiques, Applications interdisciplinaires </t>
  </si>
  <si>
    <t>Mathematics, Interdisciplinary Applications</t>
  </si>
  <si>
    <t>MD102</t>
  </si>
  <si>
    <t xml:space="preserve">Mécanique </t>
  </si>
  <si>
    <t>Mechanics</t>
  </si>
  <si>
    <t>MD103</t>
  </si>
  <si>
    <t xml:space="preserve">Éthique médicale </t>
  </si>
  <si>
    <t>Medical Ethics</t>
  </si>
  <si>
    <t>MD104</t>
  </si>
  <si>
    <t xml:space="preserve">Informatique médicale </t>
  </si>
  <si>
    <t>Medical Informatics</t>
  </si>
  <si>
    <t>MD105</t>
  </si>
  <si>
    <t xml:space="preserve">Technologie de laboratoire médical </t>
  </si>
  <si>
    <t>Medical Laboratory Technology</t>
  </si>
  <si>
    <t>MD106</t>
  </si>
  <si>
    <t xml:space="preserve">Médecine générale et interne </t>
  </si>
  <si>
    <t>Medicine, General &amp; Internal</t>
  </si>
  <si>
    <t>MD107</t>
  </si>
  <si>
    <t xml:space="preserve">Médecine légale </t>
  </si>
  <si>
    <t>Medicine, Legal</t>
  </si>
  <si>
    <t>MD108</t>
  </si>
  <si>
    <t xml:space="preserve">Médecine, recherche et expérimentation </t>
  </si>
  <si>
    <t>Medicine, Research &amp; Experimental</t>
  </si>
  <si>
    <t>MD109</t>
  </si>
  <si>
    <t xml:space="preserve">Métallurgie et génie métallurgique </t>
  </si>
  <si>
    <t>Metallurgy &amp; Metallurgical Engineering</t>
  </si>
  <si>
    <t>MD110</t>
  </si>
  <si>
    <t xml:space="preserve">Météorologie et Sciences de l’atmosphère </t>
  </si>
  <si>
    <t>Meteorology &amp; Atmospheric Sciences</t>
  </si>
  <si>
    <t>MD111</t>
  </si>
  <si>
    <t xml:space="preserve">Microbiologie </t>
  </si>
  <si>
    <t>Microbiology</t>
  </si>
  <si>
    <t>MD112</t>
  </si>
  <si>
    <t xml:space="preserve">Microscopie </t>
  </si>
  <si>
    <t>Microscopy</t>
  </si>
  <si>
    <t>MD113</t>
  </si>
  <si>
    <t xml:space="preserve">Minéralogie </t>
  </si>
  <si>
    <t>Mineralogy</t>
  </si>
  <si>
    <t>MD114</t>
  </si>
  <si>
    <t xml:space="preserve">Mines et traitement des minéraux </t>
  </si>
  <si>
    <t>Mining &amp; Mineral Processing</t>
  </si>
  <si>
    <t>MD115</t>
  </si>
  <si>
    <t xml:space="preserve">Sciences multidisciplinaires </t>
  </si>
  <si>
    <t>Multidisciplinary Sciences</t>
  </si>
  <si>
    <t>MD116</t>
  </si>
  <si>
    <t xml:space="preserve">Mycologie </t>
  </si>
  <si>
    <t>Mycology</t>
  </si>
  <si>
    <t>MD117</t>
  </si>
  <si>
    <t xml:space="preserve">Nanosciences et nanotechnologies </t>
  </si>
  <si>
    <t>Nanoscience &amp; Nanotechnology</t>
  </si>
  <si>
    <t>MD118</t>
  </si>
  <si>
    <t xml:space="preserve">Neuro-imagerie </t>
  </si>
  <si>
    <t>Neuroimaging</t>
  </si>
  <si>
    <t>MD119</t>
  </si>
  <si>
    <t xml:space="preserve">Neurosciences </t>
  </si>
  <si>
    <t>Neurosciences</t>
  </si>
  <si>
    <t>MD120</t>
  </si>
  <si>
    <t xml:space="preserve">Science nucléaire et technologie </t>
  </si>
  <si>
    <t>Nuclear Science &amp; Technology</t>
  </si>
  <si>
    <t>MD121</t>
  </si>
  <si>
    <t>MD122</t>
  </si>
  <si>
    <t xml:space="preserve">Nutrition et diététique </t>
  </si>
  <si>
    <t>Nutrition &amp; Dietetics</t>
  </si>
  <si>
    <t>MD123</t>
  </si>
  <si>
    <t xml:space="preserve">Obstétrique et gynécologie </t>
  </si>
  <si>
    <t>Obstetrics &amp; Gynecology</t>
  </si>
  <si>
    <t>MD124</t>
  </si>
  <si>
    <t xml:space="preserve">Océanographie </t>
  </si>
  <si>
    <t>Oceanography</t>
  </si>
  <si>
    <t>MD125</t>
  </si>
  <si>
    <t xml:space="preserve">Oncologie </t>
  </si>
  <si>
    <t>Oncology</t>
  </si>
  <si>
    <t>MD126</t>
  </si>
  <si>
    <t xml:space="preserve">Recherche opérationnelle  et sciences de gestion </t>
  </si>
  <si>
    <t>Operations Research &amp; Management Science</t>
  </si>
  <si>
    <t>MD127</t>
  </si>
  <si>
    <t xml:space="preserve">Ophtalmologie </t>
  </si>
  <si>
    <t>Ophthalmology</t>
  </si>
  <si>
    <t>MD128</t>
  </si>
  <si>
    <t xml:space="preserve">Optique </t>
  </si>
  <si>
    <t>Optics</t>
  </si>
  <si>
    <t>MD129</t>
  </si>
  <si>
    <t xml:space="preserve">Ornithologie </t>
  </si>
  <si>
    <t>Ornithology</t>
  </si>
  <si>
    <t>MD130</t>
  </si>
  <si>
    <t xml:space="preserve">Orthopédie </t>
  </si>
  <si>
    <t>Orthopedics</t>
  </si>
  <si>
    <t>MD131</t>
  </si>
  <si>
    <t xml:space="preserve">Oto-rhino-laryngologie </t>
  </si>
  <si>
    <t>Otorhinolaryngology</t>
  </si>
  <si>
    <t>MD132</t>
  </si>
  <si>
    <t xml:space="preserve">Paléontologie </t>
  </si>
  <si>
    <t>Paleontology</t>
  </si>
  <si>
    <t>MD133</t>
  </si>
  <si>
    <t xml:space="preserve">Parasitologie </t>
  </si>
  <si>
    <t>Parasitology</t>
  </si>
  <si>
    <t>MD134</t>
  </si>
  <si>
    <t xml:space="preserve">Pathologie </t>
  </si>
  <si>
    <t>Pathology</t>
  </si>
  <si>
    <t>MD135</t>
  </si>
  <si>
    <t xml:space="preserve">Pédiatrie </t>
  </si>
  <si>
    <t>Pediatrics</t>
  </si>
  <si>
    <t>MD136</t>
  </si>
  <si>
    <t xml:space="preserve">Pharmacologie et pharmacie </t>
  </si>
  <si>
    <t>Peripheral Vascular Disease</t>
  </si>
  <si>
    <t>MD137</t>
  </si>
  <si>
    <t xml:space="preserve">Maladies vasculaires périphériques </t>
  </si>
  <si>
    <t>Pharmacology &amp; Pharmacy</t>
  </si>
  <si>
    <t>MD138</t>
  </si>
  <si>
    <t>Physique, appliquée</t>
  </si>
  <si>
    <t>Physics, Applied</t>
  </si>
  <si>
    <t>MD139</t>
  </si>
  <si>
    <t xml:space="preserve">Physique atomique et moléculaire et chimique </t>
  </si>
  <si>
    <t>Physics, Atomic, Molecular &amp; Chemical</t>
  </si>
  <si>
    <t>MD140</t>
  </si>
  <si>
    <t xml:space="preserve">Physique de la matière condensée </t>
  </si>
  <si>
    <t>Physics, Condensed Matter</t>
  </si>
  <si>
    <t>MD141</t>
  </si>
  <si>
    <t xml:space="preserve">Physique, fluides et Plasmas </t>
  </si>
  <si>
    <t>Physics, Fluids &amp; Plasmas</t>
  </si>
  <si>
    <t>MD142</t>
  </si>
  <si>
    <t xml:space="preserve">Physique mathématique </t>
  </si>
  <si>
    <t>Physics, Mathematical</t>
  </si>
  <si>
    <t>MD143</t>
  </si>
  <si>
    <t xml:space="preserve">Physique, multidisciplinaire </t>
  </si>
  <si>
    <t>Physics, Multidisciplinary</t>
  </si>
  <si>
    <t>MD144</t>
  </si>
  <si>
    <t xml:space="preserve">Physique nucléaire </t>
  </si>
  <si>
    <t>Physics, Nuclear</t>
  </si>
  <si>
    <t>MD145</t>
  </si>
  <si>
    <t xml:space="preserve">Physique des particules et des champs </t>
  </si>
  <si>
    <t>Physics, Particles &amp; Fields</t>
  </si>
  <si>
    <t>MD146</t>
  </si>
  <si>
    <t xml:space="preserve">Physiologie </t>
  </si>
  <si>
    <t>Physiology</t>
  </si>
  <si>
    <t>MD147</t>
  </si>
  <si>
    <t xml:space="preserve">Sciences des plantes </t>
  </si>
  <si>
    <t>Plant Sciences</t>
  </si>
  <si>
    <t>MD148</t>
  </si>
  <si>
    <t xml:space="preserve">Science des polymères </t>
  </si>
  <si>
    <t>Polymer Science</t>
  </si>
  <si>
    <t>MD149</t>
  </si>
  <si>
    <t>Soins de santé primaires</t>
  </si>
  <si>
    <t>Primary Health Care</t>
  </si>
  <si>
    <t>MD150</t>
  </si>
  <si>
    <t>MD151</t>
  </si>
  <si>
    <t xml:space="preserve">Psychologie </t>
  </si>
  <si>
    <t>Psychology</t>
  </si>
  <si>
    <t>MD152</t>
  </si>
  <si>
    <t>MD153</t>
  </si>
  <si>
    <t xml:space="preserve">Radiologie, médecine nucléaire et l'imagerie médicale </t>
  </si>
  <si>
    <t>Radiology, Nuclear Medicine &amp; Medical Imaging</t>
  </si>
  <si>
    <t>MD154</t>
  </si>
  <si>
    <t>MD155</t>
  </si>
  <si>
    <t xml:space="preserve">Télédétection </t>
  </si>
  <si>
    <t>Remote Sensing</t>
  </si>
  <si>
    <t>MD156</t>
  </si>
  <si>
    <t xml:space="preserve">Biologie de la reproduction </t>
  </si>
  <si>
    <t>Reproductive Biology</t>
  </si>
  <si>
    <t>MD157</t>
  </si>
  <si>
    <t xml:space="preserve">Système respiratoire </t>
  </si>
  <si>
    <t>Respiratory System</t>
  </si>
  <si>
    <t>MD158</t>
  </si>
  <si>
    <t xml:space="preserve">Rhumatologie </t>
  </si>
  <si>
    <t>Rheumatology</t>
  </si>
  <si>
    <t>MD159</t>
  </si>
  <si>
    <t xml:space="preserve">Robotique </t>
  </si>
  <si>
    <t>Robotics</t>
  </si>
  <si>
    <t>MD160</t>
  </si>
  <si>
    <t xml:space="preserve">Science des sols </t>
  </si>
  <si>
    <t>Soil Science</t>
  </si>
  <si>
    <t>MD161</t>
  </si>
  <si>
    <t xml:space="preserve">Spectroscopie  </t>
  </si>
  <si>
    <t>Spectroscopy</t>
  </si>
  <si>
    <t>MD162</t>
  </si>
  <si>
    <t xml:space="preserve">Sciences du sport </t>
  </si>
  <si>
    <t>Sport Sciences</t>
  </si>
  <si>
    <t>MD163</t>
  </si>
  <si>
    <t xml:space="preserve">Statistiques et probabilités </t>
  </si>
  <si>
    <t>Statistics &amp; Probability</t>
  </si>
  <si>
    <t>MD164</t>
  </si>
  <si>
    <t>MD165</t>
  </si>
  <si>
    <t xml:space="preserve">Chirurgie </t>
  </si>
  <si>
    <t>Surgery</t>
  </si>
  <si>
    <t>MD166</t>
  </si>
  <si>
    <t xml:space="preserve">Télécommunications </t>
  </si>
  <si>
    <t>Telecommunications</t>
  </si>
  <si>
    <t>MD167</t>
  </si>
  <si>
    <t xml:space="preserve">Thermodynamique </t>
  </si>
  <si>
    <t>Thermodynamics</t>
  </si>
  <si>
    <t>MD168</t>
  </si>
  <si>
    <t xml:space="preserve">Toxicologie </t>
  </si>
  <si>
    <t>Toxicology</t>
  </si>
  <si>
    <t>MD169</t>
  </si>
  <si>
    <t xml:space="preserve">Transplantation </t>
  </si>
  <si>
    <t>Transplantation</t>
  </si>
  <si>
    <t>MD170</t>
  </si>
  <si>
    <t xml:space="preserve">Science du Transport et technologie </t>
  </si>
  <si>
    <t>Transportation Science &amp; Technology</t>
  </si>
  <si>
    <t>MD171</t>
  </si>
  <si>
    <t xml:space="preserve">Médecine tropicale </t>
  </si>
  <si>
    <t>Tropical Medicine</t>
  </si>
  <si>
    <t>MD172</t>
  </si>
  <si>
    <t xml:space="preserve">Urologie et néphrologie </t>
  </si>
  <si>
    <t>Urology &amp; Nephrology</t>
  </si>
  <si>
    <t>MD173</t>
  </si>
  <si>
    <t xml:space="preserve">Sciences vétérinaires </t>
  </si>
  <si>
    <t>Veterinary Sciences</t>
  </si>
  <si>
    <t>MD174</t>
  </si>
  <si>
    <t xml:space="preserve">Virologie </t>
  </si>
  <si>
    <t>Virology</t>
  </si>
  <si>
    <t>MD175</t>
  </si>
  <si>
    <t>Ressources en eau</t>
  </si>
  <si>
    <t>Water Resources</t>
  </si>
  <si>
    <t>MD176</t>
  </si>
  <si>
    <t xml:space="preserve">Zoologie </t>
  </si>
  <si>
    <t>Zoology</t>
  </si>
  <si>
    <t>Nom &amp; prénom du ou des encadreurs</t>
  </si>
  <si>
    <t>Inscrit depuis</t>
  </si>
  <si>
    <t>Date de Nais.</t>
  </si>
  <si>
    <t>Structure de rattachement</t>
  </si>
  <si>
    <t>Grade</t>
  </si>
  <si>
    <t>Dernier diplôme</t>
  </si>
  <si>
    <t>Micro Domaine 3</t>
  </si>
  <si>
    <t>Micro Domaine 2</t>
  </si>
  <si>
    <t>Micro Domaine 1</t>
  </si>
  <si>
    <t>N°</t>
  </si>
  <si>
    <t>ISSN</t>
  </si>
  <si>
    <t>%</t>
  </si>
  <si>
    <t>Valeur</t>
  </si>
  <si>
    <t>Editeur commercial</t>
  </si>
  <si>
    <t>Auteur(s)</t>
  </si>
  <si>
    <t>Titre</t>
  </si>
  <si>
    <t>Total</t>
  </si>
  <si>
    <t>Nom de la Conférence</t>
  </si>
  <si>
    <t>Titre de la Conférence</t>
  </si>
  <si>
    <t xml:space="preserve">% </t>
  </si>
  <si>
    <t>ID</t>
  </si>
  <si>
    <t>Intitulé du Projet</t>
  </si>
  <si>
    <t>Type</t>
  </si>
  <si>
    <t>Nom et prénom</t>
  </si>
  <si>
    <t>Dimension de l’événement</t>
  </si>
  <si>
    <t>Identification du partenaire</t>
  </si>
  <si>
    <t>Type d’action</t>
  </si>
  <si>
    <t>Visibilité de l’équipe sur le web</t>
  </si>
  <si>
    <t>b) Nombre des pages du site web du l’équipe</t>
  </si>
  <si>
    <t>c) Nombre des documents en format pdf, ps, doc, docs, ppt, tex, référencés dans google scholar</t>
  </si>
  <si>
    <t>Unversitaire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</si>
  <si>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</si>
  <si>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</si>
  <si>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</si>
  <si>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</si>
  <si>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</si>
  <si>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</si>
  <si>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</si>
  <si>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</si>
  <si>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</si>
  <si>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</si>
  <si>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</si>
  <si>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</si>
  <si>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</si>
  <si>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</si>
  <si>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Master</t>
  </si>
  <si>
    <t>U08E</t>
  </si>
  <si>
    <t>Est</t>
  </si>
  <si>
    <t>Université 20 Août 1955 de Skikda</t>
  </si>
  <si>
    <t>U. Skikda</t>
  </si>
  <si>
    <t>Faculté des Sciences</t>
  </si>
  <si>
    <t>Département d’Informatique</t>
  </si>
  <si>
    <t>Faculté des Sciences Sociales et des Sciences Humaines</t>
  </si>
  <si>
    <t>Faculté Droit et Sciences Politiques</t>
  </si>
  <si>
    <t>Département de Droit</t>
  </si>
  <si>
    <t>Faculté de Technologie</t>
  </si>
  <si>
    <t>Département de Génie Civil</t>
  </si>
  <si>
    <t>Département de Génie Electrique</t>
  </si>
  <si>
    <t>Faculté des Lettres et des Langues</t>
  </si>
  <si>
    <t>Département de Langue et Lettre Arabe</t>
  </si>
  <si>
    <t>Département de Mécanique</t>
  </si>
  <si>
    <t>Département de Pétrochimie et génie des procédés</t>
  </si>
  <si>
    <t>Département de Technologie</t>
  </si>
  <si>
    <t>Département des Lettres et Langues Etrangères</t>
  </si>
  <si>
    <t>Département des Sciences Agronomique</t>
  </si>
  <si>
    <t>Faculté des Sciences Economiques, Commerciales et des Sciences de Gestion</t>
  </si>
  <si>
    <t>Département des Sciences Commerciales</t>
  </si>
  <si>
    <t>Département des Sciences de Gestion</t>
  </si>
  <si>
    <t>Département des Sciences de la Nature et de la Vie</t>
  </si>
  <si>
    <t>Département des Sciences Economiques</t>
  </si>
  <si>
    <t>Département des Sciences Politiques</t>
  </si>
  <si>
    <t>Département des Sciences Sociales</t>
  </si>
  <si>
    <t>U09E</t>
  </si>
  <si>
    <t>Université 8 Mai 1945 de Guelma</t>
  </si>
  <si>
    <t>U. Guelma</t>
  </si>
  <si>
    <t>Faculté des Sciences de la Nature et de la Vie et des Sciences de la Terre et de l'Univers</t>
  </si>
  <si>
    <t>Département de Biologie</t>
  </si>
  <si>
    <t>Département de Français</t>
  </si>
  <si>
    <t>Facultés des Sciences et de la Technologie</t>
  </si>
  <si>
    <t>Département de Génie des Procédés</t>
  </si>
  <si>
    <t>Département de Littérature Arabe</t>
  </si>
  <si>
    <t>Département d'Ecologie et du Génie de l'Environnement</t>
  </si>
  <si>
    <t>Département d'Electronique et de Télécommunications</t>
  </si>
  <si>
    <t>Département d'Electrotechnique et d'Automatique</t>
  </si>
  <si>
    <t>Département des Sciences de la Matière</t>
  </si>
  <si>
    <t>Faculté des Sciences Humaines et Sociales</t>
  </si>
  <si>
    <t>Faculté de Droit et des Sciences Politiques</t>
  </si>
  <si>
    <t>Département d'Histoire et Archéologie</t>
  </si>
  <si>
    <t>Département d'Informatique</t>
  </si>
  <si>
    <t>U11E</t>
  </si>
  <si>
    <t>Université Abdelhak Benhamouda de Jijel</t>
  </si>
  <si>
    <t>U. Jijel</t>
  </si>
  <si>
    <t xml:space="preserve">Faculté des Sciences de la Nature et de la Vie </t>
  </si>
  <si>
    <t>Département de Chimie</t>
  </si>
  <si>
    <t>Département de droit</t>
  </si>
  <si>
    <t>Faculté des Lettres et Langues </t>
  </si>
  <si>
    <t>Département de Mathématique</t>
  </si>
  <si>
    <t>Département de Physique</t>
  </si>
  <si>
    <t>Département de Sociologie</t>
  </si>
  <si>
    <t>Département des Langues</t>
  </si>
  <si>
    <t>Département des Sciences de la Terre et de l’Univers</t>
  </si>
  <si>
    <t>Département Electronique</t>
  </si>
  <si>
    <t>Département Electrotechnique</t>
  </si>
  <si>
    <t>Départements de Biologie Moléculaire et Cellulaire</t>
  </si>
  <si>
    <t>Départements de la Biologie Végétale et Animale</t>
  </si>
  <si>
    <t>Faculté des Sciences Exactes et Informatique</t>
  </si>
  <si>
    <t>U05O</t>
  </si>
  <si>
    <t>Ouest</t>
  </si>
  <si>
    <t>Université Abdelhamid Ibn Badis de Mostaganem</t>
  </si>
  <si>
    <t>U. Mostaganem</t>
  </si>
  <si>
    <t>Institut d’Education Physique et Sportive</t>
  </si>
  <si>
    <t>Département Activités Physiques Adaptées</t>
  </si>
  <si>
    <t>Département d’Agronomie</t>
  </si>
  <si>
    <t>Faculté des Lettres et des Arts</t>
  </si>
  <si>
    <t>Département d’Anglais</t>
  </si>
  <si>
    <t xml:space="preserve">Département d’Arabe </t>
  </si>
  <si>
    <t xml:space="preserve">Département d’Espagnol </t>
  </si>
  <si>
    <t>Département d’Halieutiques</t>
  </si>
  <si>
    <t>Département de Biotechnologie</t>
  </si>
  <si>
    <t>Faculté des Sciences Sociales</t>
  </si>
  <si>
    <t>Département de Philosophie</t>
  </si>
  <si>
    <t>Département de Psychologie</t>
  </si>
  <si>
    <t>Département d'Education Physique et Sportive</t>
  </si>
  <si>
    <t xml:space="preserve">Département des Arts </t>
  </si>
  <si>
    <t>Département des Sciences de l’Information et de Communication</t>
  </si>
  <si>
    <t>Département Entrainement Sportive</t>
  </si>
  <si>
    <t>Faculté des sciences et de la technologie</t>
  </si>
  <si>
    <t>Département Génie Civil et Architecture</t>
  </si>
  <si>
    <t>Département Génie des Procèdes</t>
  </si>
  <si>
    <t>Département Génie Electrique</t>
  </si>
  <si>
    <t>Département Génie Mécanique</t>
  </si>
  <si>
    <t>Faculté de Médecine</t>
  </si>
  <si>
    <t>U07C</t>
  </si>
  <si>
    <t>Centre</t>
  </si>
  <si>
    <t>Université Abderrahmane Mira de Béjaia</t>
  </si>
  <si>
    <t>U. Bejaia</t>
  </si>
  <si>
    <t>Faculté des Sciences Exactes</t>
  </si>
  <si>
    <t>Département Chimie</t>
  </si>
  <si>
    <t>Département d’Hydraulique</t>
  </si>
  <si>
    <t>Département d'Architecture</t>
  </si>
  <si>
    <t>Département de  Droit  des Affaires</t>
  </si>
  <si>
    <t>Département de Biologie Physico – Chimique</t>
  </si>
  <si>
    <t>Département de Droit Privé</t>
  </si>
  <si>
    <t>Département de Droit Public</t>
  </si>
  <si>
    <t>Département de Génie Mécanique</t>
  </si>
  <si>
    <t>Département de la Formation Initiale</t>
  </si>
  <si>
    <t>Département de Microbiologie</t>
  </si>
  <si>
    <t>Département des Enseignements Classiques en Droit</t>
  </si>
  <si>
    <t>Département des Enseignements de Base en Droit</t>
  </si>
  <si>
    <t>Département des Mines</t>
  </si>
  <si>
    <t>Département des Sciences Alimentaires</t>
  </si>
  <si>
    <t>Département des Sciences Biologiques de l’Environnement</t>
  </si>
  <si>
    <t>Département des Sciences et Techniques des Activités Physiques et Sportives</t>
  </si>
  <si>
    <t>Département des Sciences Humaines</t>
  </si>
  <si>
    <t>Département des Troncs Communs L1 et L2</t>
  </si>
  <si>
    <t>Département Informatique</t>
  </si>
  <si>
    <t>Département Langue et Culture Amazighes</t>
  </si>
  <si>
    <t>Département Langue et Littérature Anglaises</t>
  </si>
  <si>
    <t>Département Langue et Littérature Arabes</t>
  </si>
  <si>
    <t>Département Langue et Littérature Françaises</t>
  </si>
  <si>
    <t>Département Mathématiques</t>
  </si>
  <si>
    <t>Département Médecine</t>
  </si>
  <si>
    <t>Département Physique</t>
  </si>
  <si>
    <t>Département Recherche Opérationnelle</t>
  </si>
  <si>
    <t>Département Sciences Infirmières</t>
  </si>
  <si>
    <t>Département Technologie</t>
  </si>
  <si>
    <t>U03O</t>
  </si>
  <si>
    <t>Université Aboubeker Belkaid de Tlemcen</t>
  </si>
  <si>
    <t>U. Tlemcen</t>
  </si>
  <si>
    <t>Faculté des Sciences de la Nature et de la Vie et Sciences de la Terre et de l’Univers</t>
  </si>
  <si>
    <t>Département Agro-Foresterie</t>
  </si>
  <si>
    <t>Département Biologie</t>
  </si>
  <si>
    <t>Département de Génie Electrique et Electronique</t>
  </si>
  <si>
    <t xml:space="preserve">Département de langue et littérature arabes </t>
  </si>
  <si>
    <t>Département de Maths</t>
  </si>
  <si>
    <t>Département des langues et Littératures Etrangères</t>
  </si>
  <si>
    <t>Département des Sciences et Techniques</t>
  </si>
  <si>
    <t>Département d'Hydraulique</t>
  </si>
  <si>
    <t>Département Ecologie et Environnement</t>
  </si>
  <si>
    <t>Département Histoire et Archéologie</t>
  </si>
  <si>
    <t>Département Sciences Commerciales</t>
  </si>
  <si>
    <t>Département Sciences de Gestion</t>
  </si>
  <si>
    <t>Département Sciences Économiques</t>
  </si>
  <si>
    <t>Départements de Médecine</t>
  </si>
  <si>
    <t>Départements de Médecine Dentaire</t>
  </si>
  <si>
    <t>Départements de Pharmacie</t>
  </si>
  <si>
    <t>U06O</t>
  </si>
  <si>
    <t>U. Adrar</t>
  </si>
  <si>
    <t>Faculté des Sciences et de la Technologie</t>
  </si>
  <si>
    <t>Département des Mathématiques et Informatique</t>
  </si>
  <si>
    <t>Département des Sciences de la Technologie</t>
  </si>
  <si>
    <t>Département Hydrocarbures et Energies Renouvelables</t>
  </si>
  <si>
    <t xml:space="preserve">Faculté des Sciences, Sociales et Sciences Islamiques  </t>
  </si>
  <si>
    <t>Facultés de Droit et de Science Politique</t>
  </si>
  <si>
    <t>Facultés des Lettres et des Langues</t>
  </si>
  <si>
    <t>Facultés des Sciences Economiques et Sciences Commerciales et Sciences de Gestions</t>
  </si>
  <si>
    <t>U09C</t>
  </si>
  <si>
    <t>Université Amar Telidji de Laghouat</t>
  </si>
  <si>
    <t>U. Laghouat</t>
  </si>
  <si>
    <t>Département d’Architecture</t>
  </si>
  <si>
    <t>Département d’Electronique</t>
  </si>
  <si>
    <t>Département d’Electrotechnique</t>
  </si>
  <si>
    <t>Faculté des sciences </t>
  </si>
  <si>
    <t>Faculté de Lettres et Langues</t>
  </si>
  <si>
    <t>Département de Langue et Littérature Anglaises</t>
  </si>
  <si>
    <t>Département de Langue et Littérature Arabe</t>
  </si>
  <si>
    <t>Département de Langue et Littérature Françaises</t>
  </si>
  <si>
    <t>Département de Sciences Politiques</t>
  </si>
  <si>
    <t>Département de Sciences Sociales</t>
  </si>
  <si>
    <t>Département des Mathématiques et de l'Informatique</t>
  </si>
  <si>
    <t>Département des Sciences Agronomiques</t>
  </si>
  <si>
    <t>Faculté des Sciences Economiques et Commerciales et Sciences de Gestion</t>
  </si>
  <si>
    <t>Département des Sciences Islamiques</t>
  </si>
  <si>
    <t>Département Sciences Humaines</t>
  </si>
  <si>
    <t>Institut des Sciences et Techniques des Activités Physiques et Sportifs</t>
  </si>
  <si>
    <t>U02E</t>
  </si>
  <si>
    <t>U. Annaba</t>
  </si>
  <si>
    <t>Faculté des Sciences de la Terre</t>
  </si>
  <si>
    <t>Département d’Aménagement du Territoire</t>
  </si>
  <si>
    <t>Faculté des Sciences de l’Ingéniorat</t>
  </si>
  <si>
    <t>Département d’Electromécanique</t>
  </si>
  <si>
    <t>Faculté des Lettres, des Sciences Humaines et des Sciences Sociales</t>
  </si>
  <si>
    <t>Département d'Anglais</t>
  </si>
  <si>
    <t>Département de Biochimie</t>
  </si>
  <si>
    <t>Département de Chirurgie Dentaire</t>
  </si>
  <si>
    <t>Département de Géologie</t>
  </si>
  <si>
    <t>Département de Langue Italienne</t>
  </si>
  <si>
    <t>Département de l'Éducation Physique et des Sports</t>
  </si>
  <si>
    <t>Département de Mathématiques</t>
  </si>
  <si>
    <t>Département de Mathématiques-Informatique</t>
  </si>
  <si>
    <t>Département de Médecine</t>
  </si>
  <si>
    <t>Département de Métallurgie et Génie des Matériaux</t>
  </si>
  <si>
    <t>Département de Pharmacie</t>
  </si>
  <si>
    <t>Département de Traduction</t>
  </si>
  <si>
    <t>Département d'Economie Bibliothèques</t>
  </si>
  <si>
    <t>Faculté des Sciences Économiques et des Sciences de Gestion</t>
  </si>
  <si>
    <t>Département des Sciences de la Communication</t>
  </si>
  <si>
    <t>Département des Sciences de la Mer</t>
  </si>
  <si>
    <t>Département des Sciences Humaines et Sociales</t>
  </si>
  <si>
    <t>Département d'Histoire</t>
  </si>
  <si>
    <t>Département Français</t>
  </si>
  <si>
    <t>Département Tronc Commun</t>
  </si>
  <si>
    <t>Tronc Commun Sciences et Technologie</t>
  </si>
  <si>
    <t>U01C</t>
  </si>
  <si>
    <t>U. Alger-1-</t>
  </si>
  <si>
    <t>Faculté des Sciences Islamique</t>
  </si>
  <si>
    <t>   قسم اللغة والحضارة الإسلامية</t>
  </si>
  <si>
    <t>  قسم الشريعة</t>
  </si>
  <si>
    <t> قسم العقائد و الأديان</t>
  </si>
  <si>
    <t>Faculté des Sciences Médicales</t>
  </si>
  <si>
    <t>Département Médecine Dentaire</t>
  </si>
  <si>
    <t>Département Pharmacie</t>
  </si>
  <si>
    <t>Faculté de Droit</t>
  </si>
  <si>
    <t>قسم القانون الخاص</t>
  </si>
  <si>
    <t>قسم القانون العام</t>
  </si>
  <si>
    <t>U12C</t>
  </si>
  <si>
    <t>U. Alger-2- Bouzareah</t>
  </si>
  <si>
    <t>Faculté Sciences Humaines et Sociales</t>
  </si>
  <si>
    <t>Département d’Histoire</t>
  </si>
  <si>
    <t>Département de Bibliothéconomie et des Sciences Documentaires</t>
  </si>
  <si>
    <t>Département de Psychologie, des Sciences de l’Education et de l’Orthophonie</t>
  </si>
  <si>
    <t>Institut d'Archéologie</t>
  </si>
  <si>
    <t>Institut d'Interprétariat</t>
  </si>
  <si>
    <t>U13C</t>
  </si>
  <si>
    <t>U. Alger-3- DelyBrahim</t>
  </si>
  <si>
    <t>Faculté de l’Information et de la Communication</t>
  </si>
  <si>
    <t>Faculté des Sciences Politiques et Relations Internationales</t>
  </si>
  <si>
    <t>Institut de l'Education Physiques et Sportives</t>
  </si>
  <si>
    <t>U08O</t>
  </si>
  <si>
    <t>Université de Béchar</t>
  </si>
  <si>
    <t>U. Béchar</t>
  </si>
  <si>
    <t>Département de Lettres</t>
  </si>
  <si>
    <t xml:space="preserve">Département des Sciences Économiques et commerciales </t>
  </si>
  <si>
    <t>Faculté des Sciences et Technologie</t>
  </si>
  <si>
    <t>U18E</t>
  </si>
  <si>
    <t>Université de Bordj Bou Arréridj</t>
  </si>
  <si>
    <t>U. Bordj Bou Arreridj</t>
  </si>
  <si>
    <t>Faculté Mathématiques et Informatique</t>
  </si>
  <si>
    <t>Département des Mathématiques</t>
  </si>
  <si>
    <t>Faculté des Sciences Sociales et Humaines</t>
  </si>
  <si>
    <t>Département des Sciences Sociales et Humaines</t>
  </si>
  <si>
    <t>Département Électromécanique</t>
  </si>
  <si>
    <t>Département Électronique</t>
  </si>
  <si>
    <t>Département Génie Civil</t>
  </si>
  <si>
    <t>Département Génie de l’Environnement</t>
  </si>
  <si>
    <t>Département Sciences de la Matière</t>
  </si>
  <si>
    <t>Département Sciences et Techniques</t>
  </si>
  <si>
    <t>Faculté des Sciences Economiques et des Sciences Commerciales et des Sciences de Gestion</t>
  </si>
  <si>
    <t>U14C</t>
  </si>
  <si>
    <t>Université de Bouira</t>
  </si>
  <si>
    <t>U. Bouira</t>
  </si>
  <si>
    <t>Faculté des Sciences et des Sciences Appliquées</t>
  </si>
  <si>
    <t>Faculté des Sciences de la Nature et de la Vie et des Sciences de la Terre</t>
  </si>
  <si>
    <t>Département de l'Activité Physique Sportive et Educative</t>
  </si>
  <si>
    <t>Département de l'Administration et de la Gestion Sportive</t>
  </si>
  <si>
    <t>Département de l'Entraînement Sportif</t>
  </si>
  <si>
    <t>Département du Droit Privé</t>
  </si>
  <si>
    <t>Département du Droit Publique</t>
  </si>
  <si>
    <t>Département Lettre et Langue Arabe</t>
  </si>
  <si>
    <t>Département Lettre et Langue Français</t>
  </si>
  <si>
    <t>Département Tamazight</t>
  </si>
  <si>
    <t>U15E</t>
  </si>
  <si>
    <t>U. Constantine-2-</t>
  </si>
  <si>
    <t>Département d’Archéologies et d’Histoire</t>
  </si>
  <si>
    <t>Département de l’Education Physique et Sportive</t>
  </si>
  <si>
    <t>Faculté des Sciences Humaines et des Sciences Sociales</t>
  </si>
  <si>
    <t>Faculté de Psychologie et des Sciences de l’Education</t>
  </si>
  <si>
    <t>Département des Sciences de l’Education</t>
  </si>
  <si>
    <t>Faculté des Nouvelles Technologies de l’Information et de la Communication</t>
  </si>
  <si>
    <t>U16E</t>
  </si>
  <si>
    <t>U. Constantine-3-</t>
  </si>
  <si>
    <t>Faculté d’Architecture et de Construction</t>
  </si>
  <si>
    <t>Faculté des méthodes pharmaceutiques Ingénierie</t>
  </si>
  <si>
    <t xml:space="preserve">Faculté des Sciences de l'Information et de Communication </t>
  </si>
  <si>
    <t>Faculté des Sciences Politiques</t>
  </si>
  <si>
    <t>U16C</t>
  </si>
  <si>
    <t>Université de Ghardaïa</t>
  </si>
  <si>
    <t>U. Ghardaia</t>
  </si>
  <si>
    <t xml:space="preserve">Département de Droit </t>
  </si>
  <si>
    <t xml:space="preserve">Département de mathématiques et d’informatique </t>
  </si>
  <si>
    <t>Département des Sciences et de la Technologie</t>
  </si>
  <si>
    <t>Département Lettre et langue Arabe</t>
  </si>
  <si>
    <t>Département Sciences Sociales</t>
  </si>
  <si>
    <t>Sciences Commerciales</t>
  </si>
  <si>
    <t>Sciences de Gestion</t>
  </si>
  <si>
    <t>Sciences Economiques</t>
  </si>
  <si>
    <t>U15C</t>
  </si>
  <si>
    <t>Université de Khemis Miliana</t>
  </si>
  <si>
    <t>U. Khemis Miliana</t>
  </si>
  <si>
    <t>Département de la Langue Arabe</t>
  </si>
  <si>
    <t xml:space="preserve">Département de la Technologie  </t>
  </si>
  <si>
    <t>Département d'Education Sportive</t>
  </si>
  <si>
    <t xml:space="preserve">Département des Sciences Agronomiques </t>
  </si>
  <si>
    <t xml:space="preserve">Département des Sciences Biologiques  </t>
  </si>
  <si>
    <t xml:space="preserve">Département des Sciences de la Matière  </t>
  </si>
  <si>
    <t xml:space="preserve">Département des Sciences de la Terre </t>
  </si>
  <si>
    <t xml:space="preserve">Département des Sciences Humaines  </t>
  </si>
  <si>
    <t>U19E</t>
  </si>
  <si>
    <t>Université de Khenchela</t>
  </si>
  <si>
    <t>U. Khenchela</t>
  </si>
  <si>
    <t>Département de Biologie Cellulaire et Biotechnologie</t>
  </si>
  <si>
    <t>Département d'Ecologie et Environnement</t>
  </si>
  <si>
    <t>Département des Sciences et Technologie</t>
  </si>
  <si>
    <t>U09O</t>
  </si>
  <si>
    <t>Université de Mascara</t>
  </si>
  <si>
    <t>U. Mascara</t>
  </si>
  <si>
    <t>Département d'Agronomie</t>
  </si>
  <si>
    <t>Département de Math et informatique</t>
  </si>
  <si>
    <t>Département de Psychologie et Science de l'Education</t>
  </si>
  <si>
    <t>Département de Science de la Matière</t>
  </si>
  <si>
    <t>Faculté des Droits et des Sciences Politiques</t>
  </si>
  <si>
    <t>U10E</t>
  </si>
  <si>
    <t>U. M'sila</t>
  </si>
  <si>
    <t>Département de Biochimie et Microbiologie</t>
  </si>
  <si>
    <t>Département de lettres et langues anglaise</t>
  </si>
  <si>
    <t>Département de Littérature et Langue Française</t>
  </si>
  <si>
    <t>Faculté des Mathématiques et de l’Informatique</t>
  </si>
  <si>
    <t xml:space="preserve">Département de Philosophie </t>
  </si>
  <si>
    <t xml:space="preserve">Département de Psychologie </t>
  </si>
  <si>
    <t xml:space="preserve">Département de Sociologie </t>
  </si>
  <si>
    <t>Département d'Electronique</t>
  </si>
  <si>
    <t xml:space="preserve">Département des Sciences de la Communication </t>
  </si>
  <si>
    <t>Département d'informatique</t>
  </si>
  <si>
    <t>U17E</t>
  </si>
  <si>
    <t>U. Sétif-2-</t>
  </si>
  <si>
    <t>Département de la Langue Anglaise</t>
  </si>
  <si>
    <t>Département de la Langue Française</t>
  </si>
  <si>
    <t>U12E</t>
  </si>
  <si>
    <t>Université de Souk Ahras</t>
  </si>
  <si>
    <t>U. Souk Ahras</t>
  </si>
  <si>
    <t>Département de Biologie Animale</t>
  </si>
  <si>
    <t xml:space="preserve">Département de Biologie Végétale </t>
  </si>
  <si>
    <t xml:space="preserve">Département de Génie Civil </t>
  </si>
  <si>
    <t xml:space="preserve">Département de Génie Mécanique </t>
  </si>
  <si>
    <t>Département de Langue Arabe</t>
  </si>
  <si>
    <t>Département des Langues Étrangères</t>
  </si>
  <si>
    <t xml:space="preserve">Département des Mathématiques et Informatique </t>
  </si>
  <si>
    <t>Institut des Sciences Agronomiques et Vétérinaires</t>
  </si>
  <si>
    <t xml:space="preserve">Département des Sciences Vétérinaire </t>
  </si>
  <si>
    <t>Département des Troncs Communs</t>
  </si>
  <si>
    <t>Institut d'Education Physique et Sportive </t>
  </si>
  <si>
    <t>U20E</t>
  </si>
  <si>
    <t>U. El Oued</t>
  </si>
  <si>
    <t>Département de Langue Anglaise</t>
  </si>
  <si>
    <t>Département de langues Française</t>
  </si>
  <si>
    <t>Département des Sciences de la matière</t>
  </si>
  <si>
    <t>U21E</t>
  </si>
  <si>
    <t>U. Tarf</t>
  </si>
  <si>
    <t>Département de la Langue et Littérature Arabe</t>
  </si>
  <si>
    <t>Département des Sciences Juridiques</t>
  </si>
  <si>
    <t xml:space="preserve">Département Français </t>
  </si>
  <si>
    <t>Département Maths et Informatique</t>
  </si>
  <si>
    <t>U02C</t>
  </si>
  <si>
    <t>Université des Sciences et de la Technologie Houari Boumediène</t>
  </si>
  <si>
    <t>U. STHB</t>
  </si>
  <si>
    <t>Faculté de Génie Mécanique et Génie des Procédés </t>
  </si>
  <si>
    <t>Département Construction Mécanique &amp; Productique</t>
  </si>
  <si>
    <t>Faculté de Mathématique </t>
  </si>
  <si>
    <t>Département d’Algèbre et Théorie des Nombres</t>
  </si>
  <si>
    <t>Département d’Analyse</t>
  </si>
  <si>
    <t>Faculté des Sciences Biologiques </t>
  </si>
  <si>
    <t>Département d’Écologie et Environnement</t>
  </si>
  <si>
    <t>Faculté d’Electronique et d’Informatique </t>
  </si>
  <si>
    <t>Faculté de Physique </t>
  </si>
  <si>
    <t>Département d’Energétique et Mécanique des Fluides.</t>
  </si>
  <si>
    <t>Département d’Instrumentation et d’Automatique</t>
  </si>
  <si>
    <t>Département de Biologie Cellulaire et Moléculaire</t>
  </si>
  <si>
    <t>Département de Biologie et Physiologie des Organismes</t>
  </si>
  <si>
    <t>Faculté de Chimie </t>
  </si>
  <si>
    <t>Département de Chimie et Physique des Matériaux Inorganique</t>
  </si>
  <si>
    <t>Département de Chimie Macromoléculaire</t>
  </si>
  <si>
    <t>Département de Chimie Organique Appliquée</t>
  </si>
  <si>
    <t>Département de Chimie Physique et Théorique</t>
  </si>
  <si>
    <t>Faculté des Sciences de la Terre de Géographie et de l’Aménagement du Territoire </t>
  </si>
  <si>
    <t xml:space="preserve">Département de Géophysique </t>
  </si>
  <si>
    <t>Faculté de Génie Civil </t>
  </si>
  <si>
    <t>Département de Géotechnique et Hydraulique</t>
  </si>
  <si>
    <t>Département de Physique de Rayonnement.</t>
  </si>
  <si>
    <t>Département de Physique Théorique.</t>
  </si>
  <si>
    <t xml:space="preserve">Département de Probabilités-Statistiques </t>
  </si>
  <si>
    <t>Département de Recherche Opérationnelle</t>
  </si>
  <si>
    <t>Département de Télécommunication</t>
  </si>
  <si>
    <t>Département des Structures et matériaux</t>
  </si>
  <si>
    <t>Département Génie Chimique et Cryogénie</t>
  </si>
  <si>
    <t>Département Génie Environnement et Génie Pharmaceutique</t>
  </si>
  <si>
    <t>Département Géographie et de l’Aménagement du Territoire</t>
  </si>
  <si>
    <t>Département Matériaux et Composants</t>
  </si>
  <si>
    <t>Département Sciences des Matériaux</t>
  </si>
  <si>
    <t>Département Thermo Énergétique</t>
  </si>
  <si>
    <t>U01O</t>
  </si>
  <si>
    <t>U. STO</t>
  </si>
  <si>
    <t>Faculté d’Architecture et de Génie Civil</t>
  </si>
  <si>
    <t>Faculté Génie Electrique</t>
  </si>
  <si>
    <t>Département d’Automatique</t>
  </si>
  <si>
    <t>Département de Génétique moléculaire appliquée</t>
  </si>
  <si>
    <t>Département de Génie physique</t>
  </si>
  <si>
    <t>Département de Physique Energétique</t>
  </si>
  <si>
    <t>Faculté de Génie Mécanique</t>
  </si>
  <si>
    <t>Département de Technologie des Matériaux</t>
  </si>
  <si>
    <t>Département des Mines et Métallurgie</t>
  </si>
  <si>
    <t>Département du Génie Maritime</t>
  </si>
  <si>
    <t>Département du Génie Mécanique</t>
  </si>
  <si>
    <t>Départements d’Informatique</t>
  </si>
  <si>
    <t>Institut de Sport</t>
  </si>
  <si>
    <t>U03E</t>
  </si>
  <si>
    <t>Université des Sciences Islamiques Emir Abdelkader de Constantine</t>
  </si>
  <si>
    <t>U. Sc. Islamiques Constantine</t>
  </si>
  <si>
    <t xml:space="preserve">Faculté de Charia et de l'Economie </t>
  </si>
  <si>
    <t>Département de Charia et de Droit</t>
  </si>
  <si>
    <t xml:space="preserve">Département de l’Economie de l’Administration  </t>
  </si>
  <si>
    <t>Faculté des Arts et de la Civilisation Islamique</t>
  </si>
  <si>
    <t>Département de l’histoire</t>
  </si>
  <si>
    <t xml:space="preserve">Faculté de Fondement de Religion </t>
  </si>
  <si>
    <t>U04O</t>
  </si>
  <si>
    <t>Université El Djilali Liabès de Sidi Bel Abbès</t>
  </si>
  <si>
    <t>U. Sidi Bel Abbès</t>
  </si>
  <si>
    <t>Faculté des Lettres et des Sciences Humaines</t>
  </si>
  <si>
    <t xml:space="preserve">Département d’Histoire </t>
  </si>
  <si>
    <t>Département de L’environnement</t>
  </si>
  <si>
    <t xml:space="preserve">Département d'Electrotechnique </t>
  </si>
  <si>
    <t xml:space="preserve">Département des Langues et Littératures Arabes </t>
  </si>
  <si>
    <t xml:space="preserve">Département Interprétariat et Traduction </t>
  </si>
  <si>
    <t>Départements de Droit Privé</t>
  </si>
  <si>
    <t>Départements de Droit Public</t>
  </si>
  <si>
    <t>Faculté des Sciences Commerciales</t>
  </si>
  <si>
    <t>U04E</t>
  </si>
  <si>
    <t>Université El Hadj Lakhdar de Batna</t>
  </si>
  <si>
    <t>U. Batna</t>
  </si>
  <si>
    <t>Département Bibliotheque</t>
  </si>
  <si>
    <t>Institut des Sciences Vétérinaires et des Sciences Agronomiques</t>
  </si>
  <si>
    <t>Institut de Génie civil, hydraulique et Architecture</t>
  </si>
  <si>
    <t>Département d’Education</t>
  </si>
  <si>
    <t>Département d’Entrainement</t>
  </si>
  <si>
    <t>Institut d'Hygiène et Sécurité Industrielle</t>
  </si>
  <si>
    <t>Département d’Environnement</t>
  </si>
  <si>
    <t>Département de Génie Industriel</t>
  </si>
  <si>
    <t>Département de Lettre Arabe</t>
  </si>
  <si>
    <t>Département de Sécurité</t>
  </si>
  <si>
    <t>Département de Socle Commun ST</t>
  </si>
  <si>
    <t>Département de Technologie Alimentaire</t>
  </si>
  <si>
    <t xml:space="preserve">Département des Activités Physiques   </t>
  </si>
  <si>
    <t>Faculté des Sciences Économiques et Sciences de Gestion</t>
  </si>
  <si>
    <t>Département des Sciences de la Vie</t>
  </si>
  <si>
    <t>Faculté des Sciences Humaines, Sciences Sociales Sciences Islamiques</t>
  </si>
  <si>
    <t>Département des Sciences Vétérinaires</t>
  </si>
  <si>
    <t>U02O</t>
  </si>
  <si>
    <t>U. Oran</t>
  </si>
  <si>
    <t xml:space="preserve">Faculté des Sciences Exacte et Appliqué </t>
  </si>
  <si>
    <t>Département de Démographie</t>
  </si>
  <si>
    <t>Faculté des Sciences de la Terre, de la Géographie et de l’Aménagement du Territoire</t>
  </si>
  <si>
    <t>Département de Géographie</t>
  </si>
  <si>
    <t xml:space="preserve">Département de Géographie et de l'Aménagement du Territoire </t>
  </si>
  <si>
    <t xml:space="preserve">Département des Arts dramatiques Langues anglo-saxonnes </t>
  </si>
  <si>
    <t>Département des Langues Latines</t>
  </si>
  <si>
    <t>Département des Lettres et Langue Arabe</t>
  </si>
  <si>
    <t xml:space="preserve">Département Droit Privé  </t>
  </si>
  <si>
    <t xml:space="preserve">Département Droit Public  </t>
  </si>
  <si>
    <t>Faculté des Sciences Humaines et de la Civilisation Islamique</t>
  </si>
  <si>
    <t>U05E</t>
  </si>
  <si>
    <t>U. Sétif-1-</t>
  </si>
  <si>
    <t>Faculté d’Architecture et des Sciences de la Terre</t>
  </si>
  <si>
    <t>Département Architecture</t>
  </si>
  <si>
    <t>Institut d’Optique et Mécanique de Précision</t>
  </si>
  <si>
    <t>Département d’Optique</t>
  </si>
  <si>
    <t>Département de Biologie et Ecologie Végétale</t>
  </si>
  <si>
    <t>Département de Biologie et Physiologie Animale</t>
  </si>
  <si>
    <t>Département de Génie des procédés</t>
  </si>
  <si>
    <t>Département de Mécanique de précision</t>
  </si>
  <si>
    <t xml:space="preserve">Département de Pharmacie </t>
  </si>
  <si>
    <t xml:space="preserve">Département Sciences de la Terre          </t>
  </si>
  <si>
    <t>U08C</t>
  </si>
  <si>
    <t>Université Hassiba Ben Bouali de Chlef</t>
  </si>
  <si>
    <t>U. Chlef</t>
  </si>
  <si>
    <t>Faculté de Génie Civil et d'Architecture </t>
  </si>
  <si>
    <t>Département de Management du Sport</t>
  </si>
  <si>
    <t>Institut des Sciences Agronomiques </t>
  </si>
  <si>
    <t>Département de Phyrotechnie</t>
  </si>
  <si>
    <t>Département de Sciences Commerciales</t>
  </si>
  <si>
    <t>Département de Sciences de Gestion</t>
  </si>
  <si>
    <t>Département de Sciences Economiques</t>
  </si>
  <si>
    <t>Faculté des Sciences Humaines et Sciences Sociales </t>
  </si>
  <si>
    <t>Département de Sciences Humaines</t>
  </si>
  <si>
    <t>Département d'Electrotechnique</t>
  </si>
  <si>
    <t>Département d'Entraînement Sportif</t>
  </si>
  <si>
    <t>Département d'Hydraulique Agricole</t>
  </si>
  <si>
    <t>U07O</t>
  </si>
  <si>
    <t>Université Ibn Khaldoun de Tiaret</t>
  </si>
  <si>
    <t>U. Tiaret</t>
  </si>
  <si>
    <t>Institut des Sciences Vétérinaires</t>
  </si>
  <si>
    <t>Département de Biomédecine.</t>
  </si>
  <si>
    <t>Faculté des Sciences de la Matière</t>
  </si>
  <si>
    <t>Département de Nutrition et système classique</t>
  </si>
  <si>
    <t>Département de Santé Animale</t>
  </si>
  <si>
    <t>Département des Science de la Nature et de la Vie</t>
  </si>
  <si>
    <t>Faculté des Sciences Economiques des Sciences Commerciales et des Sciences de Gestion</t>
  </si>
  <si>
    <t>Faculté des Sciences Appliquées</t>
  </si>
  <si>
    <t>Département Science de la terre, de l'univers et de l'environnement</t>
  </si>
  <si>
    <t>Département Sciences et Technologies</t>
  </si>
  <si>
    <t>Institut de Technologie</t>
  </si>
  <si>
    <t>U07E</t>
  </si>
  <si>
    <t>Université Kasdi Merbah de Ouargla</t>
  </si>
  <si>
    <t>U. Ouargla</t>
  </si>
  <si>
    <t>Faculté des Hydrocarbures, des Energies Renouvelables, des Sciences de la Terre et de l’Univers</t>
  </si>
  <si>
    <t xml:space="preserve">Département d’Energies Renouvelables </t>
  </si>
  <si>
    <t>Faculté des Mathématiques et des Sciences de la Matière</t>
  </si>
  <si>
    <t>Département de Communication</t>
  </si>
  <si>
    <t xml:space="preserve">Département de Génie Civil et de l'Irrigation </t>
  </si>
  <si>
    <t xml:space="preserve">Département de génie mécanique </t>
  </si>
  <si>
    <t>Département de l'exploration et de la mécanique des ateliers de pétrole</t>
  </si>
  <si>
    <t xml:space="preserve">Département de Production d'Hydrocarbures </t>
  </si>
  <si>
    <t xml:space="preserve">Département de Psychologie et de l’Education </t>
  </si>
  <si>
    <t>Département de Sociologie et Démographie</t>
  </si>
  <si>
    <t>Département de Technologie de l’Information</t>
  </si>
  <si>
    <t>Département des Lettres et Langues Arabe</t>
  </si>
  <si>
    <t xml:space="preserve">Département des Méthodes d'Ingénierie </t>
  </si>
  <si>
    <t xml:space="preserve">Département des Science de l’information et de la Communication </t>
  </si>
  <si>
    <t>Département des Sciences Biologiques</t>
  </si>
  <si>
    <t>Faculté des Sciences Économiques, des Sciences Commerciales et des Sciences de Gestion</t>
  </si>
  <si>
    <t>Département Lettres et Langue Anglaise</t>
  </si>
  <si>
    <t>Département Lettres et Langue Française</t>
  </si>
  <si>
    <t>U13E</t>
  </si>
  <si>
    <t>Université Larbi Ben Mhidi de Oum El Bouaghi</t>
  </si>
  <si>
    <t>U. Oum El Bouaghi</t>
  </si>
  <si>
    <t>Faculté des Sciences de la Terre et d'Architecture</t>
  </si>
  <si>
    <t>Faculté des sciences et des sciences appliquées</t>
  </si>
  <si>
    <t>Institut de gestion des techniques urbaines</t>
  </si>
  <si>
    <t>Département de Gestion des Techniques Urbaines</t>
  </si>
  <si>
    <t>Département de L’Education Physique et Sportive</t>
  </si>
  <si>
    <t>Faculté des Sciences Exactes et Sciences de la Nature et de la Vie</t>
  </si>
  <si>
    <t>U14E</t>
  </si>
  <si>
    <t>Université Larbi Tebessi de Tébessa</t>
  </si>
  <si>
    <t>U. Tébessa</t>
  </si>
  <si>
    <t>Faculté des Lettres et des Langues et des Sciences Sociales et Humaines</t>
  </si>
  <si>
    <t>Département de Littérature et des Langues Etrangères</t>
  </si>
  <si>
    <t>Faculté des Sciences Exactes et des Sciences de la Nature et de la Vie</t>
  </si>
  <si>
    <t xml:space="preserve">Département des Mines </t>
  </si>
  <si>
    <t>Département des Sciences de La Terre et de l’univers</t>
  </si>
  <si>
    <t>U01E</t>
  </si>
  <si>
    <t>U. Constantine-1-</t>
  </si>
  <si>
    <t>Faculté des Sciences de la Technologie</t>
  </si>
  <si>
    <t>Département d'attitude à la profession d'avocat</t>
  </si>
  <si>
    <t>Faculté Sciences de la Nature et de la Vie</t>
  </si>
  <si>
    <t>Département de Biologie Végétale et éEcologie</t>
  </si>
  <si>
    <t>Institut de Nutrition, Alimentation et Technologies Agroalimentaires</t>
  </si>
  <si>
    <t>Département de Médecine, Chirurgie et reproduction animale</t>
  </si>
  <si>
    <t xml:space="preserve">Département de Nutrition </t>
  </si>
  <si>
    <t>Département de Préclinique</t>
  </si>
  <si>
    <t>Département de Produits Animales</t>
  </si>
  <si>
    <t>Département des Lettres et Langue Anglaise</t>
  </si>
  <si>
    <t>Département desLettres et Langue Française</t>
  </si>
  <si>
    <t>Département Génie Climatique</t>
  </si>
  <si>
    <t>Département Génie des Transports</t>
  </si>
  <si>
    <t>Technologie Alimentaire</t>
  </si>
  <si>
    <t>U06C</t>
  </si>
  <si>
    <t>U. Boumerdès</t>
  </si>
  <si>
    <t xml:space="preserve">Faculté des Hydrocarbures et de la Chimie  </t>
  </si>
  <si>
    <t xml:space="preserve">Département d’Automatisation </t>
  </si>
  <si>
    <t>Département d’Economie</t>
  </si>
  <si>
    <t>Faculté des Sciences de l’Ingénieur </t>
  </si>
  <si>
    <t xml:space="preserve">Département d’Energétique </t>
  </si>
  <si>
    <t>Faculté des Sciences </t>
  </si>
  <si>
    <t>Département de Droit privé</t>
  </si>
  <si>
    <t>Département de Droit public</t>
  </si>
  <si>
    <t>Département de Génie de l’Environnement</t>
  </si>
  <si>
    <t>Département de Génie des Matériaux</t>
  </si>
  <si>
    <t xml:space="preserve">Département de Génie des Procédés Chimiques </t>
  </si>
  <si>
    <t xml:space="preserve">Département de Génie des Procédés Industriels </t>
  </si>
  <si>
    <t>Département de Langue arabe et de la Littérature</t>
  </si>
  <si>
    <t xml:space="preserve">Département de Maintenance Industrielle </t>
  </si>
  <si>
    <t xml:space="preserve">Département de Technologie Alimentaire </t>
  </si>
  <si>
    <t xml:space="preserve">Département de Transport </t>
  </si>
  <si>
    <t>Institut de Génie Electrique et Electronique </t>
  </si>
  <si>
    <t>Département des Enseignements de Base</t>
  </si>
  <si>
    <t xml:space="preserve">Département des Gisements Miniers et Pétroliers </t>
  </si>
  <si>
    <t>U06E</t>
  </si>
  <si>
    <t>Université Mohamed Khider de Biskra</t>
  </si>
  <si>
    <t>U. Biskra</t>
  </si>
  <si>
    <t>Faculté des Sciences Exactes, des Sciences de la Nature et de la Vie</t>
  </si>
  <si>
    <t>Département de Chimie Industrielle</t>
  </si>
  <si>
    <t>Département de Génie Civil et Hydraulique</t>
  </si>
  <si>
    <t>Département des Sciences de la Terre et de l'Univers</t>
  </si>
  <si>
    <t>Faculté  des Sciences Humaines et Sociales</t>
  </si>
  <si>
    <t>Départements des Lettres et Langues Arabes</t>
  </si>
  <si>
    <t>Départements des Lettres et Langues Etrangères</t>
  </si>
  <si>
    <t>Tronc Commun ST</t>
  </si>
  <si>
    <t>U03C</t>
  </si>
  <si>
    <t>Université Mouloud Maameri de Tizi Ouzou</t>
  </si>
  <si>
    <t>U. Tizi Ouzou</t>
  </si>
  <si>
    <t>Faculté des Sciences Biologiques et Sciences Agronomiques</t>
  </si>
  <si>
    <t>Faculté de Génie de la Construction </t>
  </si>
  <si>
    <t>Faculté Génie Electrique et Informatique </t>
  </si>
  <si>
    <t>Département d’Interprétariat</t>
  </si>
  <si>
    <t>Département de Langue et Culture Amazighes</t>
  </si>
  <si>
    <t>Département de Lettres Arabes</t>
  </si>
  <si>
    <t xml:space="preserve">Département Droit </t>
  </si>
  <si>
    <t>Département Psychologie</t>
  </si>
  <si>
    <t>Département Sciences Politiques</t>
  </si>
  <si>
    <t>U04C</t>
  </si>
  <si>
    <t>U. Blida-1-</t>
  </si>
  <si>
    <t>U10O</t>
  </si>
  <si>
    <t>Université Tahar Moulay de Saida</t>
  </si>
  <si>
    <t>U. Saida</t>
  </si>
  <si>
    <t>Facultés des Sciences</t>
  </si>
  <si>
    <t>Facultés des Lettres et des Langues et des Arts</t>
  </si>
  <si>
    <t>U10C</t>
  </si>
  <si>
    <t>U. Médéa</t>
  </si>
  <si>
    <t>Département de Génie Électrique et de l'Informatique</t>
  </si>
  <si>
    <t>Département du Génie de la Matière</t>
  </si>
  <si>
    <t>Faculté des Lettres, des Langues, et des Sciences Humaines</t>
  </si>
  <si>
    <t>U11C</t>
  </si>
  <si>
    <t>Université Ziane Achour de Djelfa</t>
  </si>
  <si>
    <t>U. Djelfa</t>
  </si>
  <si>
    <t>Département d’Agropastoralisme</t>
  </si>
  <si>
    <t>Département d’Aménagement Urbain</t>
  </si>
  <si>
    <t xml:space="preserve">Département de biologie </t>
  </si>
  <si>
    <t>Faculté des Lettres, des Langues et des Arts</t>
  </si>
  <si>
    <t xml:space="preserve">code </t>
  </si>
  <si>
    <t>Région</t>
  </si>
  <si>
    <t>Libellé établissement</t>
  </si>
  <si>
    <t>Abréviation</t>
  </si>
  <si>
    <t>Faculté</t>
  </si>
  <si>
    <t>Université</t>
  </si>
  <si>
    <t>Institut de Bibliothéconomie</t>
  </si>
  <si>
    <t>Université Africaine Ahmed Draya Adrar</t>
  </si>
  <si>
    <t>Université Badji Mokhtar Annaba</t>
  </si>
  <si>
    <t>Université Benyoucef Benkhedda Alger</t>
  </si>
  <si>
    <t>Université Mhamed Bougara de Boumerdès</t>
  </si>
  <si>
    <t>Université des Sciences et de la Technologie Mohamed Boudiaf Oran</t>
  </si>
  <si>
    <t>Université de Msila</t>
  </si>
  <si>
    <t>Université El Oued</t>
  </si>
  <si>
    <t>Université El Tarf</t>
  </si>
  <si>
    <t>Université Es Sénia d'Oran</t>
  </si>
  <si>
    <t>Département de Biochimie et Biologie Cellulaire et Moléculaire</t>
  </si>
  <si>
    <t>Département de Biologie Appliqué</t>
  </si>
  <si>
    <t>Département d’Hygiène et Santé Animale</t>
  </si>
  <si>
    <t>Université Ferhat Abbes de Sétif 1</t>
  </si>
  <si>
    <t>Université Mentouri de Constantine 1</t>
  </si>
  <si>
    <t>Université de Sétif 2</t>
  </si>
  <si>
    <t>Université de Constantine 3</t>
  </si>
  <si>
    <t>Université d'Alger 2</t>
  </si>
  <si>
    <t>Université d'Alger 3</t>
  </si>
  <si>
    <t>Faculté des sciences</t>
  </si>
  <si>
    <t>Faculté de technologie</t>
  </si>
  <si>
    <t xml:space="preserve">Département Architecture 
</t>
  </si>
  <si>
    <t>Département Génie des procédes</t>
  </si>
  <si>
    <t>Département Génie civil</t>
  </si>
  <si>
    <t>Département Mécanique</t>
  </si>
  <si>
    <t>Département Science de l’eau et de l’environnement</t>
  </si>
  <si>
    <t>Département Chirurgie Dentaire</t>
  </si>
  <si>
    <t>Département Biologie des populations et des organismes</t>
  </si>
  <si>
    <t>Département Biologie et physiologie cellulaire</t>
  </si>
  <si>
    <t>Département Biotechnologie</t>
  </si>
  <si>
    <t>Département Agro-Alimentaire</t>
  </si>
  <si>
    <r>
      <t>Université Sa</t>
    </r>
    <r>
      <rPr>
        <sz val="10"/>
        <color indexed="8"/>
        <rFont val="Times New Roman"/>
        <family val="1"/>
      </rPr>
      <t>â</t>
    </r>
    <r>
      <rPr>
        <sz val="10"/>
        <color indexed="8"/>
        <rFont val="Arial"/>
        <family val="2"/>
      </rPr>
      <t>d Dahlab de Blida 1</t>
    </r>
  </si>
  <si>
    <t xml:space="preserve">Faculté des Sciences de la Nature et de la Vie  </t>
  </si>
  <si>
    <t>U17C</t>
  </si>
  <si>
    <t>U. Blida-2-</t>
  </si>
  <si>
    <t>كلية العلوم الإنسانية والإجتماعية</t>
  </si>
  <si>
    <t xml:space="preserve">قسم العلوم الإنسانية وقسم العلوم الاجتماعية </t>
  </si>
  <si>
    <t>كلية الآداب واللغات</t>
  </si>
  <si>
    <t>قسم اللغة العربية و آدابها</t>
  </si>
  <si>
    <t>قسم اللغة الفرنسية</t>
  </si>
  <si>
    <t>قسم اللغة الانجليزية</t>
  </si>
  <si>
    <t>قسم اللغة الايطالية</t>
  </si>
  <si>
    <t>كلية الحقوق و العلوم السياسية</t>
  </si>
  <si>
    <t>كلية العلوم الإقتصادية،التجارية و علوم التسيير</t>
  </si>
  <si>
    <t>Université de Blida 2</t>
  </si>
  <si>
    <t>Université de Constantine 2</t>
  </si>
  <si>
    <t>Faculté de Droit et de Science Politique</t>
  </si>
  <si>
    <t>Institut de Gestion des Techniques Urbaines</t>
  </si>
  <si>
    <t>Faculté des Méthodes Pharmaceutiques Ingénierie</t>
  </si>
  <si>
    <t>Faculté des Sciences Economiques Commerciales et des Sciences de Gestion</t>
  </si>
  <si>
    <t>Faculté des Mathématiques et de Informatique et des Sciences de la Matière</t>
  </si>
  <si>
    <t>Faculté des Sciences de la Nature et de la Vie et des Sciences de la Terre et de Univers</t>
  </si>
  <si>
    <t>Faculté des Lettres et Langues</t>
  </si>
  <si>
    <t>Faculté des Sciences de la Nature et de la Vie</t>
  </si>
  <si>
    <t>Faculté de Medecine</t>
  </si>
  <si>
    <t>Université Yahia Farès de Médéa</t>
  </si>
  <si>
    <t>Département des Sciences Juridiques et Administratives</t>
  </si>
  <si>
    <t xml:space="preserve">Département de Français </t>
  </si>
  <si>
    <t>Département des Technologies des Logiciels et des Systèmes d’Information</t>
  </si>
  <si>
    <t>Département de Bibliothéconomie</t>
  </si>
  <si>
    <t>Département de l’Informatique Fondamentale et Ses Applications</t>
  </si>
  <si>
    <t xml:space="preserve">Département des Lettres et Langue Française </t>
  </si>
  <si>
    <t xml:space="preserve">Département des Mathématiques et Informatiques </t>
  </si>
  <si>
    <t>Département d'Activité Physique et Sportive</t>
  </si>
  <si>
    <t>Département de Langue et Littérature Arabes</t>
  </si>
  <si>
    <t>Département de الفقه و أصوله</t>
  </si>
  <si>
    <t>Département Sciences Politiques et Relations Internationales</t>
  </si>
  <si>
    <t xml:space="preserve">Département des Sciences de la Terre et de l'univers </t>
  </si>
  <si>
    <t>Faculté des Sciences de la Nature et de la Vie et Sciences de la Terre et de Univers</t>
  </si>
  <si>
    <t xml:space="preserve">Faculté des Sciences Sociales et Sciences Islamiques </t>
  </si>
  <si>
    <t>Faculté des Lettres des Sciences Humaines et des Sciences Sociales</t>
  </si>
  <si>
    <t>Faculté de Information et de la Communication</t>
  </si>
  <si>
    <t>Institut de Education Physiques et Sportives</t>
  </si>
  <si>
    <t>Faculté de Psychologie et des Sciences de Education</t>
  </si>
  <si>
    <t>Faculté des Mathématiques et de Informatique</t>
  </si>
  <si>
    <t>Faculté des Sciences Économiques des Sciences Commerciales et des Sciences de Gestion</t>
  </si>
  <si>
    <t>Faculté des Lettres des Langues et des Sciences Humaines</t>
  </si>
  <si>
    <t>Faculté Génie Electrique et Informatique</t>
  </si>
  <si>
    <t>Faculté de Génie de la Construction</t>
  </si>
  <si>
    <t>Institut de Génie Electrique et Electronique</t>
  </si>
  <si>
    <t>Faculté des Sciences de l’Ingénieur</t>
  </si>
  <si>
    <t>Institut des Sciences Agronomiques</t>
  </si>
  <si>
    <t>Faculté des Sciences Humaines et Sciences Sociales</t>
  </si>
  <si>
    <t>Faculté de Génie Civil et Architecture</t>
  </si>
  <si>
    <t>Institut Optique et Mécanique de Précision</t>
  </si>
  <si>
    <t>Faculté Architecture et des Sciences de la Terre</t>
  </si>
  <si>
    <t>Faculté des Sciences Exacte et Appliqué</t>
  </si>
  <si>
    <t>Institut Hygiène et Sécurité Industrielle</t>
  </si>
  <si>
    <t>Faculté des Sciences Humaines Sciences Sociales Sciences Islamiques</t>
  </si>
  <si>
    <t xml:space="preserve">Faculté de Charia et de Economie </t>
  </si>
  <si>
    <t>Faculté de Physique</t>
  </si>
  <si>
    <t>Faculté de Chimie</t>
  </si>
  <si>
    <t>Faculté des Sciences Biologiques</t>
  </si>
  <si>
    <t>Faculté de Mathématique</t>
  </si>
  <si>
    <t>Faculté de Génie Mécanique et Génie des Procédés</t>
  </si>
  <si>
    <t>Faculté de Génie Civil</t>
  </si>
  <si>
    <t>Institut Education Physique et Sportive</t>
  </si>
  <si>
    <t>Faculté des Sciences de Ingéniorat</t>
  </si>
  <si>
    <t>Université Saâd Dahlab de Blida 1</t>
  </si>
  <si>
    <t>Centre Universitaire Ain Temouchent</t>
  </si>
  <si>
    <t>Centre Universitaire El Bayadh</t>
  </si>
  <si>
    <t>Centre Universitaire Mila</t>
  </si>
  <si>
    <t>Centre Universitaire Naama</t>
  </si>
  <si>
    <t>Centre Universitaire Relizane</t>
  </si>
  <si>
    <t>Centre Universitaire Tipaza</t>
  </si>
  <si>
    <t>Centre Universitaire Tissemssilt</t>
  </si>
  <si>
    <t>Ecole des Hautes Etudes Commerciales</t>
  </si>
  <si>
    <t>Ecole National des Mines Annaba</t>
  </si>
  <si>
    <t>Ecole Nationale Polytechnique Alger</t>
  </si>
  <si>
    <t>Ecole Nationale polytechnique Oran</t>
  </si>
  <si>
    <t>Ecole Nationale Supérieure Agronomie</t>
  </si>
  <si>
    <t>Ecole Nationale Supérieure d’Hydraulique</t>
  </si>
  <si>
    <t>Ecole Nationale Supérieure des Sciences Commerciales et Finacieres (ESC)</t>
  </si>
  <si>
    <t>Ecole Nationale Supérieure des Sciences de la Mer et de l’Aménagement du Littoral</t>
  </si>
  <si>
    <t>Ecole Nationale Supérieure des Travaux Publics</t>
  </si>
  <si>
    <t>Ecole Nationale Supérieure en Informatique</t>
  </si>
  <si>
    <t>Ecole Nationale Supérieure en Sciences et Technologie du Sport</t>
  </si>
  <si>
    <t>Ecole Nationale Supérieure en Statistique et en Economie Appliquée</t>
  </si>
  <si>
    <t>Ecole Nationale Vétérinaire</t>
  </si>
  <si>
    <t>Ecole Normale Superieure de Constantine</t>
  </si>
  <si>
    <t>Ecole Normale Supérieure de Kouba</t>
  </si>
  <si>
    <t>Ecole Normale Supérieure de Laghouat</t>
  </si>
  <si>
    <t>Ecole Normale Supérieure des Lettres et Sciences Sociales - Bouzaréah</t>
  </si>
  <si>
    <t>Ecole Polytechnique d’Architecteur et d’Urbanisme</t>
  </si>
  <si>
    <t>Ecole Préparatoire en Sciences Economiques, Commerciales et de Gestion</t>
  </si>
  <si>
    <t xml:space="preserve">Institut de Maritime Bousmail </t>
  </si>
  <si>
    <t xml:space="preserve">Institut National de la Poste et des TIC </t>
  </si>
  <si>
    <t>Institut National des Télécommunications et des Technologies de l'Information et de la Communication -Oran</t>
  </si>
  <si>
    <t>Institut Pasteur d’Algérie</t>
  </si>
  <si>
    <t>Université Es Sénia Oran</t>
  </si>
  <si>
    <t>Faculté Electronique et Informatique</t>
  </si>
  <si>
    <t>Faculté des Sciences de la Terre de Géographie et de Aménagement du Territoire</t>
  </si>
  <si>
    <t>Faculté Architecture et de Génie Civil</t>
  </si>
  <si>
    <t>Université_8_Mai_1945_de_GuelmaFaculté_de_Droit_et_des_Sciences_Politiques</t>
  </si>
  <si>
    <t>Université_Alger_3Faculté_des_Sciences_Economiques_Commerciales_et_des_Sciences_de_Gestion</t>
  </si>
  <si>
    <t>Université_Amar_Telidji_de_LaghouatFaculté_de_Lettres_et_Langues</t>
  </si>
  <si>
    <t>Université_Badji_Mokhtar_AnnabaFaculté_des_Sciences_Économiques_et_des_Sciences_de_Gestion</t>
  </si>
  <si>
    <t>Départements d’Electronique</t>
  </si>
  <si>
    <t>Départements d’Electrotechnique</t>
  </si>
  <si>
    <t>Départements de Biologie</t>
  </si>
  <si>
    <t>Départements de Chimie</t>
  </si>
  <si>
    <t>Départements de Droit</t>
  </si>
  <si>
    <t>Départements de Génie Civil-Hydraulique</t>
  </si>
  <si>
    <t>Départements de la Langue Anglaise</t>
  </si>
  <si>
    <t>Départements de la Langue Arabe</t>
  </si>
  <si>
    <t>Départements de la Langue Française</t>
  </si>
  <si>
    <t>Départements de Physique</t>
  </si>
  <si>
    <t>Départements des arts</t>
  </si>
  <si>
    <t>Départements des Mathématiques</t>
  </si>
  <si>
    <t>Départements des Sciences Humaines</t>
  </si>
  <si>
    <t>Départements des Sciences Politiques</t>
  </si>
  <si>
    <t>Départements des Sciences Sociales</t>
  </si>
  <si>
    <t>Faculté des Sciences de la Terre de la Géographie et de Aménagement du Territoire</t>
  </si>
  <si>
    <t>Faculté des Nouvelles Technologies de Information et de la Communication</t>
  </si>
  <si>
    <t>Institut de Nutrition Alimentation et Technologies Agroalimentaires</t>
  </si>
  <si>
    <t>Faculté des Sciences de Information et de Communication</t>
  </si>
  <si>
    <t>Faculté Architecture et de Construction</t>
  </si>
  <si>
    <t>Faculté des Sciences Exactes des Sciences de la Nature et de la Vie</t>
  </si>
  <si>
    <t>Faculté des Lettresd es Langues et des Arts</t>
  </si>
  <si>
    <t>Faculté des Hydrocarbures des Energies Renouvelables des Sciences de la Terre et de l’Univers</t>
  </si>
  <si>
    <t>Institut de Génie Civil hydraulique et Architecture</t>
  </si>
  <si>
    <t>Classification des branches scientifiques</t>
  </si>
  <si>
    <t>S&amp;T</t>
  </si>
  <si>
    <t>SHS</t>
  </si>
  <si>
    <t>Micro-domaines de la grande thématique Sciences sociales, humaines et arts (Anglais)</t>
  </si>
  <si>
    <t>Anthropology</t>
  </si>
  <si>
    <t>Arabic Language and Literature</t>
  </si>
  <si>
    <t>Archaeology</t>
  </si>
  <si>
    <t>Area Studies</t>
  </si>
  <si>
    <t>Asian Studies</t>
  </si>
  <si>
    <t>Business</t>
  </si>
  <si>
    <t>Business, Finance</t>
  </si>
  <si>
    <t>Classics</t>
  </si>
  <si>
    <t>Communication</t>
  </si>
  <si>
    <t>Criminology &amp; Penology</t>
  </si>
  <si>
    <t>Cultural Studies</t>
  </si>
  <si>
    <t>Dance</t>
  </si>
  <si>
    <t>Demography</t>
  </si>
  <si>
    <t>Economics</t>
  </si>
  <si>
    <t>Education &amp; Educational Research</t>
  </si>
  <si>
    <t>Education, Special</t>
  </si>
  <si>
    <t>Environmental Studies</t>
  </si>
  <si>
    <t>Ergonomics</t>
  </si>
  <si>
    <t>Ethics</t>
  </si>
  <si>
    <t>Ethnic Studies</t>
  </si>
  <si>
    <t>Family Studies</t>
  </si>
  <si>
    <t>Film, Radio, Television</t>
  </si>
  <si>
    <t>Geography</t>
  </si>
  <si>
    <t>Gerontology</t>
  </si>
  <si>
    <t>Health Policy &amp; Services</t>
  </si>
  <si>
    <t>History</t>
  </si>
  <si>
    <t>History of Social Sciences</t>
  </si>
  <si>
    <t>Hospitality, Leisure, Sport &amp; Tourism</t>
  </si>
  <si>
    <t>Humanities, Multidisciplinary</t>
  </si>
  <si>
    <t>Industrial Relations &amp; Labor</t>
  </si>
  <si>
    <t>Information Science &amp; Library Science</t>
  </si>
  <si>
    <t>International Relations</t>
  </si>
  <si>
    <t>Islamic Sciences</t>
  </si>
  <si>
    <t>Language &amp; Linguistics</t>
  </si>
  <si>
    <t>Law</t>
  </si>
  <si>
    <t>Linguistics</t>
  </si>
  <si>
    <t>Literary Reviews</t>
  </si>
  <si>
    <t>Literary Theory &amp; Criticism</t>
  </si>
  <si>
    <t>Literature</t>
  </si>
  <si>
    <t>Literature, African, Australian, Canadian</t>
  </si>
  <si>
    <t>Literature, American</t>
  </si>
  <si>
    <t>Literature, British Isles</t>
  </si>
  <si>
    <t>Literature, German, Dutch, Scandinavian</t>
  </si>
  <si>
    <t>Literature, Romance</t>
  </si>
  <si>
    <t>Literature, Slavic</t>
  </si>
  <si>
    <t>Management</t>
  </si>
  <si>
    <t>Medieval &amp; Renaissance Studies</t>
  </si>
  <si>
    <t>Music</t>
  </si>
  <si>
    <t>Philosophy</t>
  </si>
  <si>
    <t>Planning &amp; Development</t>
  </si>
  <si>
    <t>Poetry</t>
  </si>
  <si>
    <t>Political Science</t>
  </si>
  <si>
    <t>Psychology, Applied</t>
  </si>
  <si>
    <t>Psychology, Biological</t>
  </si>
  <si>
    <t>Psychology, Clinical</t>
  </si>
  <si>
    <t>Psychology, Developmental</t>
  </si>
  <si>
    <t>Psychology, Educational</t>
  </si>
  <si>
    <t>Psychology, Experimental</t>
  </si>
  <si>
    <t>Psychology, Mathematical</t>
  </si>
  <si>
    <t>Psychology, Multidisciplinary</t>
  </si>
  <si>
    <t>Psychology, Psychoanalysis</t>
  </si>
  <si>
    <t>Psychology, Social</t>
  </si>
  <si>
    <t>Public Administration</t>
  </si>
  <si>
    <t>Social Issues</t>
  </si>
  <si>
    <t>Social Sciences, Biomedical</t>
  </si>
  <si>
    <t>Social Sciences, Interdisciplinary</t>
  </si>
  <si>
    <t>Social Sciences, Mathematical Methods</t>
  </si>
  <si>
    <t>Social Work</t>
  </si>
  <si>
    <t>Sociology</t>
  </si>
  <si>
    <t>Tamazight Language and Culture</t>
  </si>
  <si>
    <t>Theater</t>
  </si>
  <si>
    <t>Transportation</t>
  </si>
  <si>
    <t>Urban Studies</t>
  </si>
  <si>
    <t>Women's Studies</t>
  </si>
  <si>
    <t>Les Etablissements Universitaire</t>
  </si>
  <si>
    <t>Etablissement</t>
  </si>
  <si>
    <t>Université 8 mai 1945 de Guelma</t>
  </si>
  <si>
    <t>Université Badji Mokhtar de Annaba</t>
  </si>
  <si>
    <t>Université Omar Telidji de Laghouat</t>
  </si>
  <si>
    <t>Autres</t>
  </si>
  <si>
    <t>Abréviation Grade</t>
  </si>
  <si>
    <t xml:space="preserve">O-A </t>
  </si>
  <si>
    <t># auteurs</t>
  </si>
  <si>
    <t>A-DZ</t>
  </si>
  <si>
    <t>Part des A</t>
  </si>
  <si>
    <t>Ind. Coll</t>
  </si>
  <si>
    <t>رقم</t>
  </si>
  <si>
    <t>ر دمك</t>
  </si>
  <si>
    <t>ترتيب المؤلفون</t>
  </si>
  <si>
    <t>عدد لمؤلفين</t>
  </si>
  <si>
    <t>المؤلفون- DZ</t>
  </si>
  <si>
    <t>مؤشر التعاون</t>
  </si>
  <si>
    <t>القيمة</t>
  </si>
  <si>
    <t>Exp</t>
  </si>
  <si>
    <t>الإصدار ضمن الصنف الاستثنائي</t>
  </si>
  <si>
    <t>Publication dans la catégorie</t>
  </si>
  <si>
    <t>الإصدار ضمن الصنف</t>
  </si>
  <si>
    <t>A+</t>
  </si>
  <si>
    <t>A</t>
  </si>
  <si>
    <t>B</t>
  </si>
  <si>
    <t>C</t>
  </si>
  <si>
    <t>D</t>
  </si>
  <si>
    <t>E</t>
  </si>
  <si>
    <t xml:space="preserve">الإصدار ضمن الصنف (على الصعيد الدولي) </t>
  </si>
  <si>
    <t>Ouvrage complet de recherche (éditeurs internationaux)</t>
  </si>
  <si>
    <t>مرجع كامل للبحث (الناشرون الدوليون)</t>
  </si>
  <si>
    <t>المؤلف (ون)</t>
  </si>
  <si>
    <t>العنوان (تحديد الصفحات)</t>
  </si>
  <si>
    <t>Titre (en précisant les pages)</t>
  </si>
  <si>
    <t>الناشر التجاري</t>
  </si>
  <si>
    <t>Chapitre d’ouvrage  complet de recherche (éditeurs internationaux)</t>
  </si>
  <si>
    <t>Traduction d’ouvrage de spécialité</t>
  </si>
  <si>
    <t>Analyse et commentaire d’un manuscrit</t>
  </si>
  <si>
    <t>Ouvrage complet de recherche (éditeurs nationaux)</t>
  </si>
  <si>
    <t>Chapitre d’ouvrage  complet de recherche (éditeurs nationaux)</t>
  </si>
  <si>
    <t>Ouvrage pédagogique édité</t>
  </si>
  <si>
    <t>Chapitre d’ouvrage  pédagogique édité</t>
  </si>
  <si>
    <t>Polycopié édité d’un cours</t>
  </si>
  <si>
    <t>فصل من مرجع كامل للبحث (الناشرون الدوليون)</t>
  </si>
  <si>
    <t>كتاب مترجم في التخصص</t>
  </si>
  <si>
    <t>مرجع كامل للبحث (الناشرون الوطنيون)</t>
  </si>
  <si>
    <t>فصل من مرجع بحث أو كتاب مترجم أو تحقيق (الناشرين الوطنيون)</t>
  </si>
  <si>
    <t>مطبوعة</t>
  </si>
  <si>
    <t>A’’</t>
  </si>
  <si>
    <t>A’</t>
  </si>
  <si>
    <t>B+</t>
  </si>
  <si>
    <t>C+</t>
  </si>
  <si>
    <t>عنوان المجلة أو الكتاب (حدّد السنة)</t>
  </si>
  <si>
    <t>Titre de la revue ou du livre (Préciser l’année)</t>
  </si>
  <si>
    <t>الناشر (ين) العلمي (ين)</t>
  </si>
  <si>
    <t>Editeur(s) Scientifique(s)</t>
  </si>
  <si>
    <t xml:space="preserve">E/M </t>
  </si>
  <si>
    <t>Membre du comité éditorial d’un livre</t>
  </si>
  <si>
    <t>L</t>
  </si>
  <si>
    <t>عضو لجنة نشر كتاب ما</t>
  </si>
  <si>
    <t>Catégorie exceptionnelle</t>
  </si>
  <si>
    <t>« Spécial issue » WOS</t>
  </si>
  <si>
    <t>Revue WOS</t>
  </si>
  <si>
    <t>«Spécial issue » d’une revue de catégorie B</t>
  </si>
  <si>
    <t>Revue de catégorie B ou E</t>
  </si>
  <si>
    <t>Revue de catégorie C ou D</t>
  </si>
  <si>
    <t>B +</t>
  </si>
  <si>
    <t>الصنف الاستثنائي</t>
  </si>
  <si>
    <t>مجلة واب أوف ساينس</t>
  </si>
  <si>
    <t>B ''عدد خاص '' لمجلة من صنف</t>
  </si>
  <si>
    <t>E أو B  مجلة من صنف</t>
  </si>
  <si>
    <t>C أو D مجلة من صنف</t>
  </si>
  <si>
    <t>رقم الإيداع/التسجيل</t>
  </si>
  <si>
    <t>العنوان</t>
  </si>
  <si>
    <t>مودع/مسجل</t>
  </si>
  <si>
    <t>مؤسسة الإيداع/التسجيل</t>
  </si>
  <si>
    <t>Institution Dépôt/Enregistrement</t>
  </si>
  <si>
    <t>D /E</t>
  </si>
  <si>
    <t>Protection internationale</t>
  </si>
  <si>
    <t>Protection nationale</t>
  </si>
  <si>
    <t>الحماية الدولية</t>
  </si>
  <si>
    <t>الحماية الوطنية</t>
  </si>
  <si>
    <t>Exceptionnel : Congrès Mondial</t>
  </si>
  <si>
    <t>Exceptionnel : Congrès continental</t>
  </si>
  <si>
    <t>Conférence Mobile (2 continents) avec actes dans le WOS</t>
  </si>
  <si>
    <t>Conférence Mobile avec actes (2 continents)</t>
  </si>
  <si>
    <t>Conférence Mobile continentale avec actes dans le WOS</t>
  </si>
  <si>
    <t>Conférence Mobile continentale avec actes</t>
  </si>
  <si>
    <t>Conférence avec actes dans le WOS</t>
  </si>
  <si>
    <t>استثنائي : مؤتمر قاري</t>
  </si>
  <si>
    <t>Exp+</t>
  </si>
  <si>
    <t>Conférence nationale avec actes</t>
  </si>
  <si>
    <t>Conférence internationale avec actes</t>
  </si>
  <si>
    <t>اسم المحاضرة</t>
  </si>
  <si>
    <t>عنوان المحاضرة</t>
  </si>
  <si>
    <t>اسم المشارك</t>
  </si>
  <si>
    <t>Nom  du participant</t>
  </si>
  <si>
    <t>متدخل/غير متدخل</t>
  </si>
  <si>
    <t>O  / nO</t>
  </si>
  <si>
    <t>مدعو/مشارك</t>
  </si>
  <si>
    <t>I /P</t>
  </si>
  <si>
    <t>O /P</t>
  </si>
  <si>
    <t>Exceptionnel : Communication à un Congrès Mondial</t>
  </si>
  <si>
    <t>Exceptionnel: Communication à un Congrès Continental</t>
  </si>
  <si>
    <t>Communication à une Conférence Mobile avec actes dans le WOS</t>
  </si>
  <si>
    <t>Communication à une Conférence Mobile avec actes (2 continents)</t>
  </si>
  <si>
    <t>Communication à une Conférence avec actes dans le WOS</t>
  </si>
  <si>
    <t>Communication à une Conférence nationale avec actes</t>
  </si>
  <si>
    <t>استثنائي :مداخلة ضمن مؤتمر عالمي</t>
  </si>
  <si>
    <t xml:space="preserve"> استثنائي :مداخلة ضمن مؤتمر قاري</t>
  </si>
  <si>
    <t>Séminaires périodiques (officiels)</t>
  </si>
  <si>
    <t>Journées d’études</t>
  </si>
  <si>
    <t>ملتقيات منتظمة (رسمية)</t>
  </si>
  <si>
    <t>أيام دراسية</t>
  </si>
  <si>
    <t>مشاريع البحث الدولية المتعددة الأطراف</t>
  </si>
  <si>
    <t xml:space="preserve">مشاريع البحث الدولية الثنائية الأطراف </t>
  </si>
  <si>
    <t>مشاريع البحث ما بين القطاعات</t>
  </si>
  <si>
    <t>مشاريع البحث القطاعية</t>
  </si>
  <si>
    <t>مشاريع البحث الخاص؛ إشعاع المؤسسة</t>
  </si>
  <si>
    <t>E1</t>
  </si>
  <si>
    <t>E2</t>
  </si>
  <si>
    <t>E3</t>
  </si>
  <si>
    <t>E4</t>
  </si>
  <si>
    <t>Exceptionnel: Congrès Mondial</t>
  </si>
  <si>
    <t>Exceptionnel: Congrès continental</t>
  </si>
  <si>
    <t>اللقب و الاسم</t>
  </si>
  <si>
    <t>النوع</t>
  </si>
  <si>
    <t>عنوان المشروع</t>
  </si>
  <si>
    <t>استثنائي: مؤتمر عالمي</t>
  </si>
  <si>
    <t>استثنائي: مؤتمر قاري</t>
  </si>
  <si>
    <t xml:space="preserve">En tant que P/M </t>
  </si>
  <si>
    <t>اللقب والاسم</t>
  </si>
  <si>
    <t>Conférence mobile avec actes</t>
  </si>
  <si>
    <t>Conférence nationale ou séminaire périodique</t>
  </si>
  <si>
    <t>Conférence de diffusion et vulgarisation</t>
  </si>
  <si>
    <t>A+, A, B, B+</t>
  </si>
  <si>
    <t>C, C+</t>
  </si>
  <si>
    <t>محاضرة متنقلة مع الأعمال</t>
  </si>
  <si>
    <t>محاضرة علنية دولية مع الأعمال</t>
  </si>
  <si>
    <t>Mémoire PFE [master, ingénieur, science médical] (sujet pris dans le laboratoire)</t>
  </si>
  <si>
    <t>Mémoire de Magister / DEMS</t>
  </si>
  <si>
    <t>Thèse de Doctorat / DESM (concerne le candidat membre de l’équipe et le directeur de thèse)</t>
  </si>
  <si>
    <t>Habilitation (cette rubrique concerne seulement les candidats)</t>
  </si>
  <si>
    <t>مذكرة ماستر أكاديمي (موضوع معالج في المخبر)</t>
  </si>
  <si>
    <t>مذكرة الماجستير</t>
  </si>
  <si>
    <t>أطروحة الدكتوراه (المرشح العضو في الفرقة ومشرف الأطروحة)</t>
  </si>
  <si>
    <t>التأهيل (تخص هذه الخانة المرشحين فقط)</t>
  </si>
  <si>
    <t>استثنائي على المستوى الدولي</t>
  </si>
  <si>
    <t>Exceptionnel  à l’international</t>
  </si>
  <si>
    <t>دولي</t>
  </si>
  <si>
    <t>International</t>
  </si>
  <si>
    <t>National</t>
  </si>
  <si>
    <t>وطني</t>
  </si>
  <si>
    <t>Dans l’établissement</t>
  </si>
  <si>
    <t>National hors établissement</t>
  </si>
  <si>
    <t>Etranger au pays de l’établissement</t>
  </si>
  <si>
    <t>داخل المؤسسة</t>
  </si>
  <si>
    <t>المؤسسات الوطنية</t>
  </si>
  <si>
    <t>المؤسسات  الأجنبية</t>
  </si>
  <si>
    <t>Exceptionnel : organisation de périples scientifiques avec des personnalités de premier rang mondial</t>
  </si>
  <si>
    <t>تنظيم سلسلة محاضرات للجمهور العريض، معارض الابتكار أو التعميم</t>
  </si>
  <si>
    <t>Organisation de cycles de conférences grand public, de  salon d’innovation ou de vulgarisation</t>
  </si>
  <si>
    <t>Participation ou organisation d’émission, film ou reportage</t>
  </si>
  <si>
    <t>Organisation et/ou participation à des activités de vulgarisation</t>
  </si>
  <si>
    <t>المشاركة في أو إعداد حصة، فيلم أو تحقيق</t>
  </si>
  <si>
    <t>تنظيم و/أو المشاركة في أنشطة التعميم</t>
  </si>
  <si>
    <t>Convention (avenant)</t>
  </si>
  <si>
    <t>Rapport d’expertise (ou enquête), réalisation de guide ou de fiche technique</t>
  </si>
  <si>
    <t xml:space="preserve">استغلال براءة الاختراع </t>
  </si>
  <si>
    <t xml:space="preserve"> تقرير الخبير (أو التحقيق) ، إعداد دليل أو بطاقة فنية</t>
  </si>
  <si>
    <t>الاتفاقية (الملحق)</t>
  </si>
  <si>
    <t>اسم الحدث أو الباحث</t>
  </si>
  <si>
    <t>Nom de l’événement ou du Scientifique</t>
  </si>
  <si>
    <t>أهمية الحدث</t>
  </si>
  <si>
    <t>الصفة</t>
  </si>
  <si>
    <t xml:space="preserve">تحديد الشريك </t>
  </si>
  <si>
    <t>نوع النشاط</t>
  </si>
  <si>
    <t>لقب واسم الباحث</t>
  </si>
  <si>
    <t>Nom et prénom du chercheur</t>
  </si>
  <si>
    <r>
      <rPr>
        <b/>
        <sz val="12"/>
        <color theme="1"/>
        <rFont val="Cambria"/>
        <family val="1"/>
        <scheme val="major"/>
      </rPr>
      <t xml:space="preserve">  a)</t>
    </r>
    <r>
      <rPr>
        <sz val="12"/>
        <color theme="1"/>
        <rFont val="Cambria"/>
        <family val="1"/>
        <scheme val="major"/>
      </rPr>
      <t xml:space="preserve"> Publications dans des revues</t>
    </r>
  </si>
  <si>
    <r>
      <rPr>
        <b/>
        <sz val="12"/>
        <color theme="1"/>
        <rFont val="Cambria"/>
        <family val="1"/>
        <scheme val="major"/>
      </rPr>
      <t xml:space="preserve">  b)</t>
    </r>
    <r>
      <rPr>
        <sz val="12"/>
        <color theme="1"/>
        <rFont val="Cambria"/>
        <family val="1"/>
        <scheme val="major"/>
      </rPr>
      <t xml:space="preserve"> Ouvrage</t>
    </r>
  </si>
  <si>
    <r>
      <rPr>
        <b/>
        <sz val="12"/>
        <color theme="1"/>
        <rFont val="Cambria"/>
        <family val="1"/>
        <scheme val="major"/>
      </rPr>
      <t xml:space="preserve">  c)</t>
    </r>
    <r>
      <rPr>
        <sz val="12"/>
        <color theme="1"/>
        <rFont val="Cambria"/>
        <family val="1"/>
        <scheme val="major"/>
      </rPr>
      <t xml:space="preserve"> Editeur ou membre d’un comité éditorial (en cours)</t>
    </r>
  </si>
  <si>
    <r>
      <rPr>
        <b/>
        <sz val="12"/>
        <color theme="1"/>
        <rFont val="Cambria"/>
        <family val="1"/>
        <scheme val="major"/>
      </rPr>
      <t xml:space="preserve">  d)</t>
    </r>
    <r>
      <rPr>
        <sz val="12"/>
        <color theme="1"/>
        <rFont val="Cambria"/>
        <family val="1"/>
        <scheme val="major"/>
      </rPr>
      <t xml:space="preserve"> Brevets d’inventions</t>
    </r>
  </si>
  <si>
    <t xml:space="preserve">  Publications dans la catégorie exceptionnelle</t>
  </si>
  <si>
    <t>500 pts/نقطة</t>
  </si>
  <si>
    <t>100 pts/نقطة</t>
  </si>
  <si>
    <t>50 pts/نقطة</t>
  </si>
  <si>
    <t>25 pts/نقطة</t>
  </si>
  <si>
    <t>12 pts/نقطة</t>
  </si>
  <si>
    <t>6 pts/نقطة</t>
  </si>
  <si>
    <t>40 pts/نقطة</t>
  </si>
  <si>
    <t>300 pts/نقطة</t>
  </si>
  <si>
    <t>120 pts/نقطة</t>
  </si>
  <si>
    <t>80 pts/نقطة</t>
  </si>
  <si>
    <t>32 pts/نقطة</t>
  </si>
  <si>
    <t>20 pts/نقطة</t>
  </si>
  <si>
    <t>15 pts/نقطة</t>
  </si>
  <si>
    <t>30 pts/نقطة</t>
  </si>
  <si>
    <t>24 pts/نقطة</t>
  </si>
  <si>
    <t>10 pts/نقطة</t>
  </si>
  <si>
    <t>رئيس تحرير/عضو</t>
  </si>
  <si>
    <t>d) Brevets d’invention</t>
  </si>
  <si>
    <t>د) براءات الاختراع</t>
  </si>
  <si>
    <t>Tableau récapitulatif 1</t>
  </si>
  <si>
    <t>Production scientifique</t>
  </si>
  <si>
    <t>أ) النشر في المجلات</t>
  </si>
  <si>
    <t>ج) ناشر أو عضو لجنة نشر</t>
  </si>
  <si>
    <t xml:space="preserve">مجموع الإنتاج العلمي </t>
  </si>
  <si>
    <t xml:space="preserve">الإنتاج العلمي </t>
  </si>
  <si>
    <t>ب) المؤلفات</t>
  </si>
  <si>
    <t xml:space="preserve">N° Dépôt/Enregistrement </t>
  </si>
  <si>
    <t>جدول مختصر 1</t>
  </si>
  <si>
    <r>
      <t xml:space="preserve"> </t>
    </r>
    <r>
      <rPr>
        <b/>
        <sz val="12"/>
        <color theme="1"/>
        <rFont val="Cambria"/>
        <family val="1"/>
        <scheme val="major"/>
      </rPr>
      <t xml:space="preserve"> a)</t>
    </r>
    <r>
      <rPr>
        <sz val="12"/>
        <color theme="1"/>
        <rFont val="Cambria"/>
        <family val="1"/>
        <scheme val="major"/>
      </rPr>
      <t xml:space="preserve"> Plénière ou tutorial à une conférence scientifique ou cours dans un workshop</t>
    </r>
  </si>
  <si>
    <r>
      <t xml:space="preserve">  </t>
    </r>
    <r>
      <rPr>
        <b/>
        <sz val="12"/>
        <color theme="1"/>
        <rFont val="Cambria"/>
        <family val="1"/>
        <scheme val="major"/>
      </rPr>
      <t>b)</t>
    </r>
    <r>
      <rPr>
        <sz val="12"/>
        <color theme="1"/>
        <rFont val="Cambria"/>
        <family val="1"/>
        <scheme val="major"/>
      </rPr>
      <t xml:space="preserve"> Communication à une conférence scientifique</t>
    </r>
  </si>
  <si>
    <t>8 pts/نقطة</t>
  </si>
  <si>
    <t>2 pts/نقطة</t>
  </si>
  <si>
    <t>Communication à une Conférence internationale avec acte</t>
  </si>
  <si>
    <t>رئيس/عضو</t>
  </si>
  <si>
    <t>16 pts/نقطة</t>
  </si>
  <si>
    <t>3 pts/نقطة</t>
  </si>
  <si>
    <t>ٳسم الباحث</t>
  </si>
  <si>
    <t>Nom du chercheur</t>
  </si>
  <si>
    <t>ٳسم الجائزة</t>
  </si>
  <si>
    <t>Nom du Prix</t>
  </si>
  <si>
    <t xml:space="preserve">100 /60 /40 </t>
  </si>
  <si>
    <t>P/M/I</t>
  </si>
  <si>
    <t>Nom &amp; Prénom de(s) l’étudiant(s)</t>
  </si>
  <si>
    <t>لقب واسم الطالب</t>
  </si>
  <si>
    <t>Intitulé du titre de master/magister/doctorat</t>
  </si>
  <si>
    <t>عنوان بحث الماستر/الماجستير/الدكتوراه</t>
  </si>
  <si>
    <t>Rapporteur/Directeur de thèse</t>
  </si>
  <si>
    <t>الكاتب/مشرف الأطروحة</t>
  </si>
  <si>
    <t>5 pts/نقطة</t>
  </si>
  <si>
    <t>f) Mémoires ou thèses dirigés et soutenus</t>
  </si>
  <si>
    <t>g) Distinctions et Prix</t>
  </si>
  <si>
    <t>و) مذكرات أو أطروحات موجهة وتمت مناقشتها</t>
  </si>
  <si>
    <t>ز) الشهادات والجوائز</t>
  </si>
  <si>
    <t xml:space="preserve">ح) عضو لجنة التحكيم خارج المؤسسة </t>
  </si>
  <si>
    <t>Rayonnement, visibilité et attractivité académique</t>
  </si>
  <si>
    <t>الإشعاع، المقروئية والاستقطاب الأكاديمي</t>
  </si>
  <si>
    <r>
      <t xml:space="preserve"> </t>
    </r>
    <r>
      <rPr>
        <b/>
        <sz val="12"/>
        <color theme="1"/>
        <rFont val="Cambria"/>
        <family val="1"/>
        <scheme val="major"/>
      </rPr>
      <t xml:space="preserve"> f)</t>
    </r>
    <r>
      <rPr>
        <sz val="12"/>
        <color theme="1"/>
        <rFont val="Cambria"/>
        <family val="1"/>
        <scheme val="major"/>
      </rPr>
      <t xml:space="preserve"> Mémoires ou thèses dirigés et soutenus</t>
    </r>
  </si>
  <si>
    <r>
      <t xml:space="preserve">  </t>
    </r>
    <r>
      <rPr>
        <b/>
        <sz val="12"/>
        <color theme="1"/>
        <rFont val="Cambria"/>
        <family val="1"/>
        <scheme val="major"/>
      </rPr>
      <t>g)</t>
    </r>
    <r>
      <rPr>
        <sz val="12"/>
        <color theme="1"/>
        <rFont val="Cambria"/>
        <family val="1"/>
        <scheme val="major"/>
      </rPr>
      <t xml:space="preserve"> Distinctions et Prix</t>
    </r>
  </si>
  <si>
    <r>
      <t xml:space="preserve"> </t>
    </r>
    <r>
      <rPr>
        <b/>
        <sz val="12"/>
        <color theme="1"/>
        <rFont val="Cambria"/>
        <family val="1"/>
        <scheme val="major"/>
      </rPr>
      <t xml:space="preserve"> h)</t>
    </r>
    <r>
      <rPr>
        <sz val="12"/>
        <color theme="1"/>
        <rFont val="Cambria"/>
        <family val="1"/>
        <scheme val="major"/>
      </rPr>
      <t xml:space="preserve"> Membre de jury de DESM, doctorat ou d’habilitation hors établissement</t>
    </r>
  </si>
  <si>
    <r>
      <rPr>
        <b/>
        <sz val="12"/>
        <rFont val="Cambria"/>
        <family val="1"/>
        <scheme val="major"/>
      </rPr>
      <t>أ)</t>
    </r>
    <r>
      <rPr>
        <sz val="12"/>
        <rFont val="Cambria"/>
        <family val="1"/>
        <scheme val="major"/>
      </rPr>
      <t xml:space="preserve"> حصة علنية أو أعمال موجهة في محاضرة علمية أو درس في ورشة عمل</t>
    </r>
  </si>
  <si>
    <r>
      <rPr>
        <b/>
        <sz val="12"/>
        <rFont val="Cambria"/>
        <family val="1"/>
        <scheme val="major"/>
      </rPr>
      <t>ب)</t>
    </r>
    <r>
      <rPr>
        <sz val="12"/>
        <rFont val="Cambria"/>
        <family val="1"/>
        <scheme val="major"/>
      </rPr>
      <t xml:space="preserve"> مداخلة ضمن محاضرة علمية</t>
    </r>
  </si>
  <si>
    <r>
      <rPr>
        <b/>
        <sz val="12"/>
        <rFont val="Cambria"/>
        <family val="1"/>
        <scheme val="major"/>
      </rPr>
      <t>و)</t>
    </r>
    <r>
      <rPr>
        <sz val="12"/>
        <rFont val="Cambria"/>
        <family val="1"/>
        <scheme val="major"/>
      </rPr>
      <t xml:space="preserve"> مذكرات أو أطروحات موجهة وتمت مناقشتها</t>
    </r>
  </si>
  <si>
    <r>
      <rPr>
        <b/>
        <sz val="12"/>
        <rFont val="Cambria"/>
        <family val="1"/>
        <scheme val="major"/>
      </rPr>
      <t>ز)</t>
    </r>
    <r>
      <rPr>
        <sz val="12"/>
        <rFont val="Cambria"/>
        <family val="1"/>
        <scheme val="major"/>
      </rPr>
      <t xml:space="preserve"> الشهادات والجوائز</t>
    </r>
  </si>
  <si>
    <r>
      <rPr>
        <b/>
        <sz val="12"/>
        <rFont val="Cambria"/>
        <family val="1"/>
        <scheme val="major"/>
      </rPr>
      <t xml:space="preserve">ح) </t>
    </r>
    <r>
      <rPr>
        <sz val="12"/>
        <rFont val="Cambria"/>
        <family val="1"/>
        <scheme val="major"/>
      </rPr>
      <t xml:space="preserve">عضو لجنة التحكيم خارج المؤسسة </t>
    </r>
  </si>
  <si>
    <t>Total rayonnement, visibilité et attractivité académique</t>
  </si>
  <si>
    <t>مجموع الإشعاع، المقروئية والاستقطاب الأكاديمي</t>
  </si>
  <si>
    <t>Tableau récapitulatif 2</t>
  </si>
  <si>
    <t>أ) تنظيم قوافل علمية ومعارض ونشاطات أخرى بهدف نشر العلوم والتكنولوجيا و/أو نشر الثقافة العلمية</t>
  </si>
  <si>
    <t>b) Partenariat avec le secteur socio-économique</t>
  </si>
  <si>
    <t>ب) الشراكة مع القطاع الاجتماعي والاقتصادي</t>
  </si>
  <si>
    <t>Adéquation et interactions avec l’environnement économique, culturel et social</t>
  </si>
  <si>
    <t xml:space="preserve">a) Organisation de périples scientifiques, de salons ou autres activités pour la diffusion de la science et de la technologie et/ou de la diffusion de la culture scientifique                                  </t>
  </si>
  <si>
    <t xml:space="preserve"> أ) تنظيم قوافل علمية ومعارض ونشاطات أخرى بهدف نشر العلوم والتكنولوجيا و/أو نشر الثقافة العلمية</t>
  </si>
  <si>
    <t xml:space="preserve">مجموع تلاؤم وتفاعل مع المحيط الاقتصادي والثقافي والاجتماعي </t>
  </si>
  <si>
    <t>Tableau récapitulatif  3</t>
  </si>
  <si>
    <t>للتلاؤم والتفاعل مع المحيط الاقتصادي والثقافي والاجتماعي</t>
  </si>
  <si>
    <t>a)  Référencement du site web dans des moteurs de recherche scientifique spécialisée.</t>
  </si>
  <si>
    <t>أ) مرجعية موقع الانترنت ضمن محركات البحث العلمية المتخصصة</t>
  </si>
  <si>
    <t>ب) عدد صفحات موقع الفرقة على شبكة الانترنت</t>
  </si>
  <si>
    <t>b) Nombre des pages du site web de l’équipe</t>
  </si>
  <si>
    <t>c) Nombre des documents en format pdf, ps, doc, docs, ppt, tex, référencés dans moteurs de recherche scientifique spécialisée</t>
  </si>
  <si>
    <t>وضوح الفرقة على شبكة الانترنت</t>
  </si>
  <si>
    <t>ج) عدد الوثائق في شكل pdf, ps, doc, docs, ppt, tex التي أشير إليها في محركات البحث العلمية المتخصصة</t>
  </si>
  <si>
    <t>h) Membre de jury de DESM, doctorat ou d’habilitation</t>
  </si>
  <si>
    <t>المجموع</t>
  </si>
  <si>
    <t>1 er Auteur</t>
  </si>
  <si>
    <t>2 éme Auteur</t>
  </si>
  <si>
    <t>Dernier Auteur</t>
  </si>
  <si>
    <t>الرتبة</t>
  </si>
  <si>
    <t>مؤسسة الالحاق</t>
  </si>
  <si>
    <t>الجنس</t>
  </si>
  <si>
    <t>الميدان الرئيسي</t>
  </si>
  <si>
    <t>لقب وإسم المؤطر أو المؤطرين</t>
  </si>
  <si>
    <t>مسجل منذ</t>
  </si>
  <si>
    <t>Nom à la naissance</t>
  </si>
  <si>
    <t>الاسم</t>
  </si>
  <si>
    <t>اللقب عند الميلاد</t>
  </si>
  <si>
    <t>تاريخ الميلاد</t>
  </si>
  <si>
    <t>جامعة</t>
  </si>
  <si>
    <t>A l’Univ.</t>
  </si>
  <si>
    <t>زوجة</t>
  </si>
  <si>
    <t>Domaine principal</t>
  </si>
  <si>
    <t>Grand Domaine</t>
  </si>
  <si>
    <t>الميدان الأساسي</t>
  </si>
  <si>
    <t xml:space="preserve"> اسم الفرقة </t>
  </si>
  <si>
    <t xml:space="preserve">    Description  scientifique du programme de recherche de l’équipe (100 - 300 mots)</t>
  </si>
  <si>
    <t>Pr.</t>
  </si>
  <si>
    <t>MAA, Doc.</t>
  </si>
  <si>
    <t>MAB, Doc.</t>
  </si>
  <si>
    <t>Doc.</t>
  </si>
  <si>
    <t>Sexe</t>
  </si>
  <si>
    <t>Mr</t>
  </si>
  <si>
    <t>Mme</t>
  </si>
  <si>
    <t>Melle</t>
  </si>
  <si>
    <t>Doc. d'Etat</t>
  </si>
  <si>
    <t>DESM</t>
  </si>
  <si>
    <t>DEMS</t>
  </si>
  <si>
    <r>
      <t xml:space="preserve"> </t>
    </r>
    <r>
      <rPr>
        <sz val="11"/>
        <color theme="1"/>
        <rFont val="Cambria"/>
        <family val="1"/>
      </rPr>
      <t>É</t>
    </r>
    <r>
      <rPr>
        <sz val="11"/>
        <color theme="1"/>
        <rFont val="Cambria"/>
        <family val="1"/>
        <scheme val="major"/>
      </rPr>
      <t>pouse de</t>
    </r>
  </si>
  <si>
    <t xml:space="preserve"> لقب و اسم مدير الفرقة </t>
  </si>
  <si>
    <t>Code de l'équipe</t>
  </si>
  <si>
    <t>N° de l'équipe</t>
  </si>
  <si>
    <t>Micro-domaines</t>
  </si>
  <si>
    <t>Affaires et Finance</t>
  </si>
  <si>
    <t xml:space="preserve">Political Science </t>
  </si>
  <si>
    <t>Science politique</t>
  </si>
  <si>
    <t>Réadaption</t>
  </si>
  <si>
    <t>Transports</t>
  </si>
  <si>
    <t>Études urbaines</t>
  </si>
  <si>
    <t>Ingénierie, aérospatiale</t>
  </si>
  <si>
    <t>Informatique médicale</t>
  </si>
  <si>
    <t>Zoologie</t>
  </si>
  <si>
    <t>Micro-domaines_ST</t>
  </si>
  <si>
    <t>Micro-domaines_Sciences sociales</t>
  </si>
  <si>
    <t>Sciences, Multidisciplinary</t>
  </si>
  <si>
    <t>Sciences, multidisciplinaire</t>
  </si>
  <si>
    <t>Littérature, allemande, néerlandaise et  scandinave</t>
  </si>
  <si>
    <t>Micro-domaines_Art et humaines</t>
  </si>
  <si>
    <t>Remarques</t>
  </si>
  <si>
    <t>a) Publications dans des revues</t>
  </si>
  <si>
    <t xml:space="preserve">أ) النشر في المجلات </t>
  </si>
  <si>
    <t xml:space="preserve">b) Ouvrages                                                        </t>
  </si>
  <si>
    <t xml:space="preserve">ب) المؤلفات </t>
  </si>
  <si>
    <t>c) Editeur chef ou membre d’un comité éditorial en cours</t>
  </si>
  <si>
    <t xml:space="preserve"> ج) ناشر أو عضو لجنة نشر </t>
  </si>
  <si>
    <t>Nom et Prénom des membres de l'équipe</t>
  </si>
  <si>
    <t>رقم الفرقة</t>
  </si>
  <si>
    <t>رمزالفرقة</t>
  </si>
  <si>
    <t>الميدان الجزئي 1</t>
  </si>
  <si>
    <t>الميدان الجزئي 3</t>
  </si>
  <si>
    <t>الميدان الجزئي 2</t>
  </si>
  <si>
    <t>1. Identification et présentation de l'Equipe de recherche</t>
  </si>
  <si>
    <r>
      <rPr>
        <b/>
        <sz val="26"/>
        <rFont val="Calibri"/>
        <family val="2"/>
      </rPr>
      <t xml:space="preserve">1. </t>
    </r>
    <r>
      <rPr>
        <b/>
        <sz val="26"/>
        <rFont val="Cambria"/>
        <family val="1"/>
        <scheme val="major"/>
      </rPr>
      <t>تعريف و تقديم فرقة البحث</t>
    </r>
  </si>
  <si>
    <t xml:space="preserve">    Identification de l'équipe</t>
  </si>
  <si>
    <t xml:space="preserve">    Classement thématique de l'équipe</t>
  </si>
  <si>
    <t xml:space="preserve">     Adéquation entre le programme initial de l’équipe et sa réalisation (50 - 100 mots)</t>
  </si>
  <si>
    <t xml:space="preserve">    Environnement et contraintes (50 - 200 mots)</t>
  </si>
  <si>
    <t xml:space="preserve">    Travaux en cours (&gt;  100 mots)</t>
  </si>
  <si>
    <t xml:space="preserve">    Quelques indicateurs</t>
  </si>
  <si>
    <t xml:space="preserve">    التعريف بالفرقة</t>
  </si>
  <si>
    <t xml:space="preserve">    وصف علمي لبرنامج بحث الفرقة (100 - 300  كلمة)</t>
  </si>
  <si>
    <t xml:space="preserve">    التطابق بين البرنامج الأولي للفرقة و إنجازه (50 - 100  كلمة)</t>
  </si>
  <si>
    <t xml:space="preserve">    محيط و صعوبات (50 - 200  كلمة)</t>
  </si>
  <si>
    <t xml:space="preserve">    أعمال قيد الانجاز (&gt;100  كلمة)</t>
  </si>
  <si>
    <t xml:space="preserve">    بعض المؤشرات</t>
  </si>
  <si>
    <t>2. Production scientifique</t>
  </si>
  <si>
    <t>2. الإنتاج العلمي</t>
  </si>
  <si>
    <t xml:space="preserve"> العنوان الالكتروني (إجباري)</t>
  </si>
  <si>
    <t>Val Saisi</t>
  </si>
  <si>
    <t>Les Auteurs de 3 à n-1</t>
  </si>
  <si>
    <t>المؤلف الأوّل</t>
  </si>
  <si>
    <t>المؤلف الثاني</t>
  </si>
  <si>
    <t xml:space="preserve">    Compléments d’information</t>
  </si>
  <si>
    <t xml:space="preserve">    معلومات إضافية</t>
  </si>
  <si>
    <t>اللقب و الاسم (حسب الرتبة)</t>
  </si>
  <si>
    <t xml:space="preserve">Nom &amp; Prénom   (par grade) </t>
  </si>
  <si>
    <t>البريد الالكتروني 1</t>
  </si>
  <si>
    <t>البريد الالكتروني 2</t>
  </si>
  <si>
    <t>المؤلف الأخير</t>
  </si>
  <si>
    <t>حصة المؤلفين</t>
  </si>
  <si>
    <t>المؤلفين من 3 الي (n-1)</t>
  </si>
  <si>
    <t>اسم المخبر</t>
  </si>
  <si>
    <t xml:space="preserve">     Identification du Laboratoire</t>
  </si>
  <si>
    <t xml:space="preserve">    التعريف بالمخبر    </t>
  </si>
  <si>
    <t>لقب و اسم المدير</t>
  </si>
  <si>
    <t xml:space="preserve"> الاسم المختزل للمخبر </t>
  </si>
  <si>
    <t xml:space="preserve">    Etablissement de rattachement</t>
  </si>
  <si>
    <t xml:space="preserve">    Intitulé du Laboratoire </t>
  </si>
  <si>
    <t xml:space="preserve">    Acronyme du Laboratoire</t>
  </si>
  <si>
    <t xml:space="preserve">     Nom et Prénom du Directeur</t>
  </si>
  <si>
    <t xml:space="preserve">     Intitulé de l'équipe</t>
  </si>
  <si>
    <t xml:space="preserve">      Acronyme de l'équipe</t>
  </si>
  <si>
    <t xml:space="preserve">       Nom et  prénom du chef d'équipe</t>
  </si>
  <si>
    <t xml:space="preserve">الاسم المختزل للفرقة </t>
  </si>
  <si>
    <t xml:space="preserve">  Site Web ou URL de l'équipe (obligatoire)</t>
  </si>
  <si>
    <t xml:space="preserve">  Site Web ou URL de laboratoire</t>
  </si>
  <si>
    <t>العنوان الالكتروني للمخبر</t>
  </si>
  <si>
    <t># auteurs M</t>
  </si>
  <si>
    <t>200 pts/نقطة</t>
  </si>
  <si>
    <t>عدد المؤلفين</t>
  </si>
  <si>
    <t>عدد المؤلفين أعضاء</t>
  </si>
  <si>
    <t>مودع /مسجل</t>
  </si>
  <si>
    <t>Valeur/القيمة</t>
  </si>
  <si>
    <t>URL</t>
  </si>
  <si>
    <t>العنوان الإلكتروني</t>
  </si>
  <si>
    <t>a) Plénière ou tutorial à une conférence scientifique ou cours dans un workshop</t>
  </si>
  <si>
    <t xml:space="preserve"> أ) حصة علنية أو أعمال موجهة في محاضرة علمية أو درس في ورشة عمل</t>
  </si>
  <si>
    <t xml:space="preserve"> b) Communication à une conférence scientifique</t>
  </si>
  <si>
    <t>ب) مداخلة ضمن محاضرة علمية</t>
  </si>
  <si>
    <t>حصة</t>
  </si>
  <si>
    <t>Membre de l'équipe</t>
  </si>
  <si>
    <t>Candidat (Nom;Prénom)</t>
  </si>
  <si>
    <t>En tant que R/M</t>
  </si>
  <si>
    <t>Intitulé de laboratoire</t>
  </si>
  <si>
    <t>Etablissement de rattachement</t>
  </si>
  <si>
    <t>Hydrologie Appliquée Et Environnement</t>
  </si>
  <si>
    <t>Structures Intelligentes</t>
  </si>
  <si>
    <t>Chimie Appliquée</t>
  </si>
  <si>
    <t>Discours Communicatif Algérien Moderne : Littéraire, Religieux, Publicitaire, Informatif …Étude Et Analyse</t>
  </si>
  <si>
    <t>Marches, Emploi Législation Simulation Au Pays Maghrébine</t>
  </si>
  <si>
    <t>Législations De Protection De Fonction Publique</t>
  </si>
  <si>
    <t>Mathematiques Et Leurs Interactions</t>
  </si>
  <si>
    <t>Sciences Naturelles Et Matériaux</t>
  </si>
  <si>
    <t>Crimes Transfrontaliers</t>
  </si>
  <si>
    <t>L'étude du vocabulaire arabe classique des dialectes de l'ouest algérien</t>
  </si>
  <si>
    <t>Environnement, Les Substances Naturelles Végétales Et Technologie Des Aliments</t>
  </si>
  <si>
    <t>Génie Industrielle Et Développement Durable.</t>
  </si>
  <si>
    <t>Gestion Des Marches Financiers Par L’Application Des Mathématiques Et L’Informatique</t>
  </si>
  <si>
    <t>Etudes Sociales, Psychologiques Et Anthropologiques</t>
  </si>
  <si>
    <t>Langue Et Communication</t>
  </si>
  <si>
    <t>Economie Et Développement</t>
  </si>
  <si>
    <t>Etudes En Culture, Personnalité Et Développement</t>
  </si>
  <si>
    <t>Géographie Économique Et Les Échanges Internationaux</t>
  </si>
  <si>
    <t xml:space="preserve">des pratiques culturelles,enseignantes et d'apprentissage en algerie </t>
  </si>
  <si>
    <t>Institutions constitutionnelles    et le système politique</t>
  </si>
  <si>
    <t>Mesure Et Évaluation Des Activités Sportives</t>
  </si>
  <si>
    <t xml:space="preserve">Etudes Critiques et Littéraires Modernes </t>
  </si>
  <si>
    <t>Management, Performance Et Innovation</t>
  </si>
  <si>
    <t>Marketing Et Technologies De L'Information Et De La Communication</t>
  </si>
  <si>
    <t>Mines, Métallurgie Et Matériaux</t>
  </si>
  <si>
    <t>Commande Des Processus</t>
  </si>
  <si>
    <t>Ecole Nationale Polytechnique</t>
  </si>
  <si>
    <t>Dispositifs De Communication Et De Conversion Photovoltaïque</t>
  </si>
  <si>
    <t>Electrotechnique</t>
  </si>
  <si>
    <t>Génie Mécanique Et Développement</t>
  </si>
  <si>
    <t>Génie Sismique Et Dynamique Des Structures</t>
  </si>
  <si>
    <t>Sciences De L'Eau</t>
  </si>
  <si>
    <t>Sciences Et Génie Des Matériaux</t>
  </si>
  <si>
    <t>Sciences Et Techniques De L'Environnement</t>
  </si>
  <si>
    <t>Signal Et Communications</t>
  </si>
  <si>
    <t>Valorisation Des Énergies Fossiles</t>
  </si>
  <si>
    <t>Génie Minier</t>
  </si>
  <si>
    <t>Automatique Et Analyse Des Systèmes</t>
  </si>
  <si>
    <t>Ecole Nationale polytechnique ENSET Oran</t>
  </si>
  <si>
    <t>Caractérisation Et Simulation Des Composants Et Circuits Électroniques</t>
  </si>
  <si>
    <t>Technologie De L'Environnement</t>
  </si>
  <si>
    <t>Technologie En Fabrication Mécanique</t>
  </si>
  <si>
    <t>Matériaux</t>
  </si>
  <si>
    <t>Simulation, Commande, Analyse Et Maintenance Des Réseaux Eléctriques</t>
  </si>
  <si>
    <t>Innovation Des Systèmes Et Produits Industriels</t>
  </si>
  <si>
    <t>Micro Et De Nanophysique</t>
  </si>
  <si>
    <t>Biomécanique Appliquée Et Biomatériaux</t>
  </si>
  <si>
    <t>Protection Des Végétaux En Milieux Agricoles Et Naturels</t>
  </si>
  <si>
    <t>Conservation, Gestion Et Amélioration Des Ecosystèmes Forestiers</t>
  </si>
  <si>
    <t>Maîtrise De L'Eau En Agriculture</t>
  </si>
  <si>
    <t>Mécanisation Agricole</t>
  </si>
  <si>
    <t>Phytopathologie Et Biologie Moléculaire</t>
  </si>
  <si>
    <t>Production Animale</t>
  </si>
  <si>
    <t>Production Végétale</t>
  </si>
  <si>
    <t>Ressources Génétiques Et Biotechnologies</t>
  </si>
  <si>
    <t>Technologie Alimentaire Et Nutrition Humaine</t>
  </si>
  <si>
    <t>Economie Agricole, Agroalimentaire Et Rurale Et De L'Environnement</t>
  </si>
  <si>
    <t>Amélioration Intégrative des Productions Végétales</t>
  </si>
  <si>
    <t>Médias Usages sociaux et communication</t>
  </si>
  <si>
    <t>Ecole nationale supérieure de journalisme et des sciences de information</t>
  </si>
  <si>
    <t>Systèmes D'Informations Comptables. Etudes Pratiques En Sciences Commerciales Et Sciences De Gestion</t>
  </si>
  <si>
    <t>Ecole Nationale Supérieure des Sciences Commerciales et Finacieres ESC</t>
  </si>
  <si>
    <t>Réformes Économiques, Développement Et Stratégies D'Intégration En Économie Mondiale</t>
  </si>
  <si>
    <t>Management, Gouvernance, Innovation Et Performance Des Organisations</t>
  </si>
  <si>
    <t>Conservation Et Valorisation Des Ressources Marines</t>
  </si>
  <si>
    <t>Ecosystèmes Marins Et Littoraux</t>
  </si>
  <si>
    <t>Travaux Publics, Ingénierie Du Transport Et Environnement</t>
  </si>
  <si>
    <t>Méthodes De Conception De Systèmes</t>
  </si>
  <si>
    <t>Communication Dans Les Systèmes Informatiques</t>
  </si>
  <si>
    <t>Sciences Biologiques Appliquées Au Sport (Changement D’Intitulé Du Lr 2001 : Adaptations Et Performance Motrice)</t>
  </si>
  <si>
    <t>Sciences Sociales Appliquées Au Sport</t>
  </si>
  <si>
    <t>Technologie De L'Entrainement Sportif</t>
  </si>
  <si>
    <t>Economie Quantitative Appliquée Au Développement</t>
  </si>
  <si>
    <t>Intégration Régionale Et Union Européenne</t>
  </si>
  <si>
    <t>Modélisation De Phénomènes Stochastiques</t>
  </si>
  <si>
    <t>Statistique Appliquée</t>
  </si>
  <si>
    <t>Gouvernance, Économie Institutionnelle, Et Croissance Durable.</t>
  </si>
  <si>
    <t>Mobilisation Et Evaluation Des Ressources En Eau</t>
  </si>
  <si>
    <t>Ecole Nationale Supérieure Hydraulique</t>
  </si>
  <si>
    <t>Génie De L'Eau Et De L'Environnement</t>
  </si>
  <si>
    <t>Informatique de Sidi Bel Abbes</t>
  </si>
  <si>
    <t>Ecole Nationale Supérieure Informatique Sidi Bel Abbes</t>
  </si>
  <si>
    <t>Santé Et Production Animale</t>
  </si>
  <si>
    <t>Hygiène Alimentaire Et Système Assurance Qualité</t>
  </si>
  <si>
    <t>Gestion des Ressources Animales Locales</t>
  </si>
  <si>
    <t>Didactique Du Français</t>
  </si>
  <si>
    <t>Formation Des Sociétés Et Dynamique Des Territoires</t>
  </si>
  <si>
    <t>Mathématiques Appliquées et Didactique</t>
  </si>
  <si>
    <t>Didactique Des Sciences (Biologie, Chimie, Mathématiques Et Physique)</t>
  </si>
  <si>
    <t>Equations Aux Dérivées Partielles Non Linéaires Et Histoire Des Mathématiques</t>
  </si>
  <si>
    <t>Produits Bioactifs Et Valorisation De La Biomasse</t>
  </si>
  <si>
    <t>Systèmes Intégrés À Base De Capteurs</t>
  </si>
  <si>
    <t>Biologie Et Physiologie Animale</t>
  </si>
  <si>
    <t>Physique Des Particules Et Physique Statistique</t>
  </si>
  <si>
    <t>Etude Et Développement Des Techniques De Traitement Et D'Épuration Des Eaux Et De Gestion Environnementale</t>
  </si>
  <si>
    <t>N-Corps Et Structure De La Matière</t>
  </si>
  <si>
    <t>Théorie Du Point Fixe Et Applications</t>
  </si>
  <si>
    <t>Biologie Des Systemes Microbiens</t>
  </si>
  <si>
    <t>Ecobiologie Animale</t>
  </si>
  <si>
    <t>Epistemologie Et Histoire Des Mathematiques</t>
  </si>
  <si>
    <t>Ethnobotanique Et Substance Naturelle</t>
  </si>
  <si>
    <t>Physique Mathématique Et Applications</t>
  </si>
  <si>
    <t>Sciences Chimiques Et Physiques Appliquées</t>
  </si>
  <si>
    <t>Histoire, Civilisation Et Géographie Appliquées</t>
  </si>
  <si>
    <t>Ecole Normale Supérieure des Lettres et Sciences Sociales Bouzaréah</t>
  </si>
  <si>
    <t>Science D’Apprentissage De La Langue Arabe</t>
  </si>
  <si>
    <t>Education Et Épistémologie</t>
  </si>
  <si>
    <t>Enseignement, Formation Et Didactique</t>
  </si>
  <si>
    <t>Linguistique Et Sociodidactique Du Plurilinguisme</t>
  </si>
  <si>
    <t xml:space="preserve">Des Etudes Historiques Contemporaines </t>
  </si>
  <si>
    <t>Architecture Et Environnement</t>
  </si>
  <si>
    <t>Ville, Urbanisme Et Développement Durable</t>
  </si>
  <si>
    <t>Ville, Architecture Et Patrimoine</t>
  </si>
  <si>
    <t>Economie Appliquée À L Entreprise</t>
  </si>
  <si>
    <t>Sécurité Dans Le Transport Maritime</t>
  </si>
  <si>
    <t>Recherche En Tic</t>
  </si>
  <si>
    <t>Recherche Appliquée En Tic</t>
  </si>
  <si>
    <t>Institut National des Télécommunications et des Technologies de Information et de la Communication Oran</t>
  </si>
  <si>
    <t>Immuno-Pathologie Et Immuno-Génétique</t>
  </si>
  <si>
    <t>Parasitologie</t>
  </si>
  <si>
    <t>Génie Chimique Et Environnement De Skikda</t>
  </si>
  <si>
    <t>Physico-Chimie Des Surfaces Et Interfaces</t>
  </si>
  <si>
    <t>Automatique De Skikda</t>
  </si>
  <si>
    <t>Electronique De Skikda</t>
  </si>
  <si>
    <t>Economie, Finances Et Management</t>
  </si>
  <si>
    <t>Matériaux, Géotechnique, Habitat Et Urbanisme (L.M.G.H.U.)</t>
  </si>
  <si>
    <t>Electrotechnique De Skikda</t>
  </si>
  <si>
    <t>Recherches Et Études Sociales</t>
  </si>
  <si>
    <t>Génie Mécanique Et Matériaux</t>
  </si>
  <si>
    <t>Mathématiques Appliquées Et D’Histoire Et Didactique Des Mathématiques</t>
  </si>
  <si>
    <t>Optimisation De La Production Agricole En Zone Subhumide</t>
  </si>
  <si>
    <t>Informatique Et Communication</t>
  </si>
  <si>
    <t>Transport Maritime Et Ports En Algérie</t>
  </si>
  <si>
    <t>Le Patrimoine Littéraire Algérien Officiel Et Marginal</t>
  </si>
  <si>
    <t>Génie Électrique</t>
  </si>
  <si>
    <t>Analyses Industrielles Et Génie Des Matériaux</t>
  </si>
  <si>
    <t>Automatique Et Informatique De Guelma</t>
  </si>
  <si>
    <t>Génie Civil Et Hydraulique</t>
  </si>
  <si>
    <t>Mécanique Et Structure</t>
  </si>
  <si>
    <t>Physique De Guelma</t>
  </si>
  <si>
    <t>Développement Endogène, Auto - Développement Et Bonne Gouvernance</t>
  </si>
  <si>
    <t>Biologie, Eau Et Environnement</t>
  </si>
  <si>
    <t>Histoire Des Recherches Et Études Maghrébines</t>
  </si>
  <si>
    <t>Mathématiques Appliqués Et De Modélisation</t>
  </si>
  <si>
    <t>Problèmes Inverses, Modélisation, Information Et Systèmes (Pi:Mis)</t>
  </si>
  <si>
    <t>Sciences Et Techniques De L'Information Et De La Communication</t>
  </si>
  <si>
    <t>Télécommunications</t>
  </si>
  <si>
    <t>Chimie Computationnelle Et Nanostructures</t>
  </si>
  <si>
    <t>Chimie Physique</t>
  </si>
  <si>
    <t>Conservation Des Zones Humides</t>
  </si>
  <si>
    <t>Etudes Juridiques Environnementales</t>
  </si>
  <si>
    <t>Etudes Linguistiques Et Litturatures</t>
  </si>
  <si>
    <t>Physique Des Matériaux</t>
  </si>
  <si>
    <t>Contrôle Avancé</t>
  </si>
  <si>
    <t>Mécanique Appliquèe Des Nouveau Matèriaux</t>
  </si>
  <si>
    <t>Silicates, Polymères Et Des Nano Composites</t>
  </si>
  <si>
    <t>Electromagnétisme Et Optique Guidée</t>
  </si>
  <si>
    <t>Matériaux Et Procédés De Construction</t>
  </si>
  <si>
    <t>Microbiologie Et Biologie Végétale</t>
  </si>
  <si>
    <t>Optimisation Des Programmes D'Activité Sportive : Enseignement Et Entraînement</t>
  </si>
  <si>
    <t>Sciences Et Techniques De L'Environnement Et De La Valorisation</t>
  </si>
  <si>
    <t>Sciences Et Techniques De Production Animale</t>
  </si>
  <si>
    <t>Biodiversité Et Conservation Des Eaux Et Des Sols</t>
  </si>
  <si>
    <t>Dynamique Macro-Économique Et Changements Structurels</t>
  </si>
  <si>
    <t>Mathématiques Pures Et Appliquées</t>
  </si>
  <si>
    <t>Physiologie Animale Appliquée</t>
  </si>
  <si>
    <t>Protection Des Végétaux</t>
  </si>
  <si>
    <t>Signaux Et Systèmes</t>
  </si>
  <si>
    <t>Technologie Alimentaire Et Nutrition</t>
  </si>
  <si>
    <t>Valorisation Des Matériaux</t>
  </si>
  <si>
    <t>Structure, Élaboration Et Applications Des Matériaux Moléculaires</t>
  </si>
  <si>
    <t>Modélisation Numérique Et Expérimentale Des Phénomènes Mécaniques</t>
  </si>
  <si>
    <t>Analyse Des Données Quantitatives Et Qualitatives Des Comportements Psychologiques Et Sociaux</t>
  </si>
  <si>
    <t>Construction, Transport Et Protection De L'Environnement (Lr/Ctpe)</t>
  </si>
  <si>
    <t>Elaboration Et Caractérisation Physico Mécanique Et Métallurgique Des Matériaux</t>
  </si>
  <si>
    <t>Micro-Organismes Bénéfiques, Des Aliments Fonctionnels Et De La Santé</t>
  </si>
  <si>
    <t>Politique Industrielle Et Developpement Des Echanges Exterieurs (Poidex)</t>
  </si>
  <si>
    <t>Dialogue Des Civilisations Et La Diversité Culturelle Et Philosophie De La Paix</t>
  </si>
  <si>
    <t>Didactique Des Projets De Formation Et Conception De Curricula</t>
  </si>
  <si>
    <t>Droit Foncier Et Environnement</t>
  </si>
  <si>
    <t>Droit International Du Développement Durable</t>
  </si>
  <si>
    <t>Etudes Linguistiques Et Littéraires En Algérie, De La Période Turque À La Fin Du Xxe Siècle</t>
  </si>
  <si>
    <t>Philosophie Et Sciences Humaines : Approches Cognitives Et Méthodologiques</t>
  </si>
  <si>
    <t>Sciences Appliquées Au Mouvement Humain</t>
  </si>
  <si>
    <t>Unité De Recherche: Lithiases Urinaires Et Biliaires</t>
  </si>
  <si>
    <t>Environnement Linguistique Et Usages De La Langue Francaise En Algerie:Une Observation Quantitative</t>
  </si>
  <si>
    <t>Esthétiques Visuelles Dans Les Pratique Artistiques Algerériennes</t>
  </si>
  <si>
    <t>Etudes En Communication, Information Et Analyse De Discours</t>
  </si>
  <si>
    <t>Nèo-Khaldounisme,Institutions Sociales Et Pouvoir</t>
  </si>
  <si>
    <t>Pharmacognosie &amp; Api- Phytothérapie</t>
  </si>
  <si>
    <t>Téchnologie Et Proprietés Du Solide</t>
  </si>
  <si>
    <t>Dimensions Sociopragmatique et Pragmalinguistique dans les Manuels Scolaires de Langues Etrangeres en Algérie</t>
  </si>
  <si>
    <t>Droit Constitutionnel et la Bonne Gouvernance</t>
  </si>
  <si>
    <t>Droit de l'Homme et Liberties Publiques</t>
  </si>
  <si>
    <t>Droit de Travail et l’Emploi</t>
  </si>
  <si>
    <t>Etudes du Genres, Langues et Diversités Sociolinguistiques</t>
  </si>
  <si>
    <t>Le Sacré, Expressions et Représentations</t>
  </si>
  <si>
    <t>Protection, Valorisation des Ressources Marines Littorales et Systématique Moléculaire</t>
  </si>
  <si>
    <t>Biomathématique, Biophysique, Biochimie Et Scientométrie</t>
  </si>
  <si>
    <t>Ecologie Et Environnement</t>
  </si>
  <si>
    <t>Génie De L'Environnement</t>
  </si>
  <si>
    <t>Matériaux Organiques</t>
  </si>
  <si>
    <t>Microbiologie Appliquée</t>
  </si>
  <si>
    <t>Technologie Industrielle Et De L'Information</t>
  </si>
  <si>
    <t>Technologies Des Matériaux Et De Génie Des Procédés</t>
  </si>
  <si>
    <t>Mathématiques Appliquées</t>
  </si>
  <si>
    <t>Physique Théorique</t>
  </si>
  <si>
    <t>Hydraulique Appliquée Et Environnement</t>
  </si>
  <si>
    <t>Biochimie Appliquée</t>
  </si>
  <si>
    <t>Formation En Langues Appliquées Et Ingénierie Des Langues En Milieu Multilingue</t>
  </si>
  <si>
    <t>Ecosystèmes Marins Et Aquacoles (Lab. Associé avec MPRH)</t>
  </si>
  <si>
    <t>Biotechnologies Végétales Et Ethnobotanique</t>
  </si>
  <si>
    <t>Ecologie Microbienne</t>
  </si>
  <si>
    <t>Maitrise Des Energies Renouvelables</t>
  </si>
  <si>
    <t>Zoologie Appliquée Et D’Ecophysiologie Animale</t>
  </si>
  <si>
    <t>Electrochimie, Corrosion Et De Valorisation Énergétique</t>
  </si>
  <si>
    <t>Génie Biologique Des Cancers</t>
  </si>
  <si>
    <t>Génie De La Construction Et Architecture</t>
  </si>
  <si>
    <t>Informatique Médicale</t>
  </si>
  <si>
    <t>Interdisciplinaire Santé Et Population</t>
  </si>
  <si>
    <t>Matériaux Polymères Avancés</t>
  </si>
  <si>
    <t>Mécanique, Matériaux Et Énergétique</t>
  </si>
  <si>
    <t>Physico-Chimie Des Matériaux Et Catalyse</t>
  </si>
  <si>
    <t>Procédés Membranaires Et Des Techniques De Séparation Et De Récupération</t>
  </si>
  <si>
    <t>Unité De Recherche: Modélisation Et Optimisation Des Systèmes (Remplace Le Lr 2000 "Modélisation Et Optimisation Des Systèmes")</t>
  </si>
  <si>
    <t>Effectivité de la Norme Juridique</t>
  </si>
  <si>
    <t>Les Langues étrangéres de Spécialité en Milieux Socioprofessionnels:préparation à la professionnalisation</t>
  </si>
  <si>
    <t>management et techniques quantitatives</t>
  </si>
  <si>
    <t>Changement Social</t>
  </si>
  <si>
    <t>Université Abou Elkacem Saad Allah Alger 2</t>
  </si>
  <si>
    <t>Education-Formation-Orientation-Travail</t>
  </si>
  <si>
    <t>Traduction Et Terminologie</t>
  </si>
  <si>
    <t>Etudes Et Recherche En Acoustique</t>
  </si>
  <si>
    <t>Linguistique Et Didactique Des Langues</t>
  </si>
  <si>
    <t>Manuscrits</t>
  </si>
  <si>
    <t>Prévention Et Ergonomie</t>
  </si>
  <si>
    <t>Atlas De La Culture Populaire Algérienne</t>
  </si>
  <si>
    <t>Discours Soufi Dans La Littérature Et La Langue</t>
  </si>
  <si>
    <t>Evolution De La Civilisation Du Maghreb Central Algérie Jusqu’À La Fin De La Période Otomane</t>
  </si>
  <si>
    <t>Psychologie Et Sciences De L’Éducation</t>
  </si>
  <si>
    <t>Vérification Des Manuscrits Et Étude Du Patrimoine Littéraire Et Linguistique</t>
  </si>
  <si>
    <t>Anthropologie Psychanalitique Et De Psychopatologie</t>
  </si>
  <si>
    <t>Unité Et Etudes Maghrébines À Travers L'Histoire</t>
  </si>
  <si>
    <t>Etudes Philosophiques Et Axiologiques</t>
  </si>
  <si>
    <t>Passé Colonial Français Au Miroir Du Temps Présent: Algérie, Moyen Orient, Méditerranée</t>
  </si>
  <si>
    <t>Psychométrie &amp; Counseling</t>
  </si>
  <si>
    <t>Problématique De La Recherche Scientifique(L'Élaboration De La Société Arabe Contemporaine ,L'Lagérie Comme Modèle )</t>
  </si>
  <si>
    <t>Archéologie Patrimoine Et Archéométrie</t>
  </si>
  <si>
    <t>Esthétique Des Arts Et Philosophie Contemporaine</t>
  </si>
  <si>
    <t>Etudes Africaines</t>
  </si>
  <si>
    <t>Famille, Développement , Prévention De La Délinquance Et Criminologie</t>
  </si>
  <si>
    <t>Problèmes De La Civilisation Et Histoire En Algérie</t>
  </si>
  <si>
    <t>Psychologie Clinique Et Metrique</t>
  </si>
  <si>
    <t>Réforme De L’Enseignement Supérieur Algérien: Enseignement, Savoir Et Société</t>
  </si>
  <si>
    <t>Religion Et Société</t>
  </si>
  <si>
    <t>Socio Anthropologie Du Développement Des Territoires</t>
  </si>
  <si>
    <t>Sociologie Des Organisations Et De Management</t>
  </si>
  <si>
    <t>Unité De Recherche: Neurosciences Cognitives - Orthophonie - Phoniatrie (Remplace Le Lr 2000 " Sciences Du Langage-Neurosciences Cognitives-Communication Slancom")</t>
  </si>
  <si>
    <t>ترجمة الوتائق التاريخية</t>
  </si>
  <si>
    <t>Interdisciplinaire de Recherche : Analyse du Discours, Didactique des langues et interculturalité</t>
  </si>
  <si>
    <t>linguistique appliquée et enseignement des langues</t>
  </si>
  <si>
    <t xml:space="preserve">Psychologie de la santé, prévention et qualité de vie.  </t>
  </si>
  <si>
    <t>psychologie sociale et les fléaux sociaux</t>
  </si>
  <si>
    <t>Analyses Statistiques En Sciences Humaines Et Réalisation D’Un Dictionnaire Unifiant Basé Sur Des Critères Scientifiques</t>
  </si>
  <si>
    <t>Automatique</t>
  </si>
  <si>
    <t>Catalyse Et Synthèse En Chimie Organique</t>
  </si>
  <si>
    <t>Chimie Organique, Substances Naturelles Et Analyses</t>
  </si>
  <si>
    <t>Droit Privé Fondamental</t>
  </si>
  <si>
    <t>Eau Et Ouvrages Dans Leur Environnement</t>
  </si>
  <si>
    <t>Ecologie Et Gestion Des Écosystèmes Naturels</t>
  </si>
  <si>
    <t>Etudes Civilisationnelles Et Intellectuelles</t>
  </si>
  <si>
    <t>Etudes Critiques Littéraires Et Leur Information Dans Le Maghreb Arabe Depuis Leur Institution Jusqu'À La Fin Du 20 Éme Siècle</t>
  </si>
  <si>
    <t>Evaluation De L’Enseignement De La Langue Arabe Au Fondamental Et Au Lycée Sur La Base De L’Étude Du Cadre D’Enseignement Et Des Moyens D’Apprentissage</t>
  </si>
  <si>
    <t>Génie Biomédical</t>
  </si>
  <si>
    <t>Macromoléculaires</t>
  </si>
  <si>
    <t>Produits Naturels « Laprona »</t>
  </si>
  <si>
    <t>Systèmes Dynamiques Et Applications</t>
  </si>
  <si>
    <t>Tradition Et Formes D'Expression Populaire En Algérie</t>
  </si>
  <si>
    <t>Traitement Automatique De La Langue Arabe</t>
  </si>
  <si>
    <t>Valorisation Des Actions De L'Homme Pour La Protection De L'Environnement Et Application En Santé Publique</t>
  </si>
  <si>
    <t>Anthropologie Des Religions Et Leur Comparaison : Étude Socio Anthropologique</t>
  </si>
  <si>
    <t>Antibiotiques, Antifongiques, Physico-Chimie, Synthèse Et Activité Biologique</t>
  </si>
  <si>
    <t>Arabisation Terminologique En Sciences Humaines Et Sociales</t>
  </si>
  <si>
    <t>Evaluation De La Politique De Développement En Algérie</t>
  </si>
  <si>
    <t>Management Des Entreprises Et Du Capital Social</t>
  </si>
  <si>
    <t>Promotion Des Ressources Hydriques, Minières Pédologiques: Législation De L'Environnement Et Des Choix Technologiques</t>
  </si>
  <si>
    <t>Références Philosophiques Et Artistiques De La Pensée Littéraire Et Critique En Algérie – Des Conquêtes Au Colonialisme Français</t>
  </si>
  <si>
    <t>Risque Cardio-Vasculaire (Endocard)</t>
  </si>
  <si>
    <t>Spectrochimie Et Pharmacologie Structurale</t>
  </si>
  <si>
    <t>Cancerlab</t>
  </si>
  <si>
    <t>Gestion Conservatoire De L'Eau Et Du Sol Et Des Forets Et Développement Durable Des Zones Montagneuses De La Région De Tlemcen</t>
  </si>
  <si>
    <t>Unité De Recherche: Matériaux Et Énergies Renouvelables (En Remplacement Du Lr Matériaux Et Energies Renouvelables Agréé En 2000)</t>
  </si>
  <si>
    <t>Toximed</t>
  </si>
  <si>
    <t>Chimie Inorganique Et Environnement</t>
  </si>
  <si>
    <t>Droit De L'Homme Et Liberté Fondamentale</t>
  </si>
  <si>
    <t>Systèmes Et Technologies De L`Information Et De La Communication</t>
  </si>
  <si>
    <t>Application Des Électrolytes Et De Poly Électrolytes Organiques</t>
  </si>
  <si>
    <t>Microbiologie Appliqué À L'Agroalimentaire, Au Biomédical Et À L'Nvironnement (Lamaabe)</t>
  </si>
  <si>
    <t>Chirurgie Expérimentale</t>
  </si>
  <si>
    <t>Evaluation Et Management De Risques</t>
  </si>
  <si>
    <t>Technologies De Séparation Et De Purification</t>
  </si>
  <si>
    <t>Biologie Moléculaire Appliquée Et D’Immunologie</t>
  </si>
  <si>
    <t>Dialogue Des Religions Et Des Civilisations Dans Le Bassin Méditerranéen</t>
  </si>
  <si>
    <t>Dynamique Des Langues Et Discours En Méditerranée</t>
  </si>
  <si>
    <t>Entreprise Industrielle Et Société En Algérie</t>
  </si>
  <si>
    <t>Ingénierie Des Systèmes Mécaniques Et Matériaux</t>
  </si>
  <si>
    <t>Monnaie Et Institutions Financières Dans Le Maghreb Arabe</t>
  </si>
  <si>
    <t>Patrimoine Archeologique Et Sa Valorisation</t>
  </si>
  <si>
    <t>Physiologie, Physiopathologie Et Biochimie De La Nutrition</t>
  </si>
  <si>
    <t>Productique De Tlemcen</t>
  </si>
  <si>
    <t>Recueil Et Authentification De La Poésie Populaire Algérienne De L'Époque Othomane Au 20Éme Siècle</t>
  </si>
  <si>
    <t>Statistiques Et Modélisations Aléatoires</t>
  </si>
  <si>
    <t>Substances Naturelles Et Bioactives Lasnabio</t>
  </si>
  <si>
    <t>Thermodynamique Appliquée Et Modélisation Moléculaire</t>
  </si>
  <si>
    <t>Chimie Analytique Et D’Electrochimie</t>
  </si>
  <si>
    <t>Droit Comparé</t>
  </si>
  <si>
    <t>Droit Maritime Et Transport</t>
  </si>
  <si>
    <t>Economie Informelle, Institutions Et Developpement</t>
  </si>
  <si>
    <t>Energétique Et Thermique Appliquée</t>
  </si>
  <si>
    <t>English For Specific Purposes Teaching Laboratory</t>
  </si>
  <si>
    <t>Etudes De Charia</t>
  </si>
  <si>
    <t>Etudes Littéraires Et Linguistiques Andalouses</t>
  </si>
  <si>
    <t>Groupe De Recherche En Economie Des Finances Publiques</t>
  </si>
  <si>
    <t>Management Des Hommes Et Des Organisations</t>
  </si>
  <si>
    <t>Modernisation De La Grammaire Arabe</t>
  </si>
  <si>
    <t>Population Et Développement Durable En Algérie</t>
  </si>
  <si>
    <t>Valorisation Des Ressources En Eau</t>
  </si>
  <si>
    <t>Analyse Non Linèaire Et Mathimatiques Appliquèes</t>
  </si>
  <si>
    <t>Gouvernance Publique Et Économie Sociale</t>
  </si>
  <si>
    <t>Mécanique Computationnelle</t>
  </si>
  <si>
    <t>Méditerranéen Des Etudes Juridiques</t>
  </si>
  <si>
    <t>Phénoménologie Et Ses Applications</t>
  </si>
  <si>
    <t>Diversité Des Langues, Expressions Littéraires Et Interactions Culturelles</t>
  </si>
  <si>
    <t>Foeign Language Policy In Algeria And Teacher Professionalism</t>
  </si>
  <si>
    <t>Recherche En Informatique</t>
  </si>
  <si>
    <t>Anthropologie Congnitive</t>
  </si>
  <si>
    <t xml:space="preserve">Arts et études culturelles </t>
  </si>
  <si>
    <t>Biologie Buccale</t>
  </si>
  <si>
    <t>Université Ahmed Ben Bella Es Senia Oran 1</t>
  </si>
  <si>
    <t>Biologie De Micro-Organismes Et Biotechnologie</t>
  </si>
  <si>
    <t>Chimie Des Matériaux</t>
  </si>
  <si>
    <t>Chimie Des Polymères</t>
  </si>
  <si>
    <t>Chimie Physique Macromoléculaire</t>
  </si>
  <si>
    <t>Didactique de la Traduction et Multi-Linguisme</t>
  </si>
  <si>
    <t>Etude Des Matériaux, Optoélectronique Et Polymères</t>
  </si>
  <si>
    <t>Histoire De L’Algérie</t>
  </si>
  <si>
    <t>Manuscrits De La Civilisation Islamique En Afrique Du Nord</t>
  </si>
  <si>
    <t>Nutrition Clinique Et Métabolique</t>
  </si>
  <si>
    <t>Pédagogie Et Développement En Didactique Des Sciences Médicales</t>
  </si>
  <si>
    <t>Physiologie De La Nutrition Et Sécurité Alimentaire</t>
  </si>
  <si>
    <t>Physique Des Couches Minces Et Matériaux Pour L'Électronique</t>
  </si>
  <si>
    <t>Réseau De Surveillance Environnementale</t>
  </si>
  <si>
    <t>Sources Et Biographies</t>
  </si>
  <si>
    <t>Surveillance Du Cancer</t>
  </si>
  <si>
    <t>Synthèse Organique Appliquée</t>
  </si>
  <si>
    <t>Technologie Et Biomatériaux Dentaires</t>
  </si>
  <si>
    <t>Biologie Du Développement Et De Différenciation</t>
  </si>
  <si>
    <t>Environnement, Épidémiologie Et Santé De L'Enfant</t>
  </si>
  <si>
    <t>Expérimentation D'Une Nouvelle Approche D'Évaluation Dans Les Services De La Santé</t>
  </si>
  <si>
    <t>Sciences De La Matière Condensée</t>
  </si>
  <si>
    <t>Discours Littéraire En Algérie</t>
  </si>
  <si>
    <t>Langue Arabe Et La Communication</t>
  </si>
  <si>
    <t>Sémiotique Et Analyse Du Discours</t>
  </si>
  <si>
    <t>Systèmes D'Information En Santé</t>
  </si>
  <si>
    <t>Santé Et Environnement</t>
  </si>
  <si>
    <t>Biotechnologies Des Rhizobia Et Amélioration Des Plantes</t>
  </si>
  <si>
    <t>Informatique D'Oran</t>
  </si>
  <si>
    <t>Informatique Et Technologies De L'Information</t>
  </si>
  <si>
    <t>Archivage Du Théâtre Algérien Et Elaboration D'Un Répertoire Et Dictionnaire Des Hommes De Théâtre En Algérie</t>
  </si>
  <si>
    <t>Biotoxicologie Expérimentale De Bio Dépollution Et De Pyttoremédiation</t>
  </si>
  <si>
    <t>Accidentologie Pédiatrique</t>
  </si>
  <si>
    <t>Aquaculture Et Bioremédiation</t>
  </si>
  <si>
    <t>Chimie Fine</t>
  </si>
  <si>
    <t>Géométrie Et Analyse</t>
  </si>
  <si>
    <t>Informatique Industrielle Et Réseaux</t>
  </si>
  <si>
    <t>Analyse Et Conception De Modèles Médiatiques En Histoire, Économie, Sociologie, Politique</t>
  </si>
  <si>
    <t>Analyse Mathematique Et Applications</t>
  </si>
  <si>
    <t>Communication De Masse Et La Sémiologie Des Systèmes Visuels</t>
  </si>
  <si>
    <t>Enseignement Et Recherche En Maladies Emergentes Et Ré Emergentes</t>
  </si>
  <si>
    <t>Image De La Révolution Algérienne Dans La Littérature Arabe Et Universelle</t>
  </si>
  <si>
    <t>Linguistique Et L’Analyse Du Discours</t>
  </si>
  <si>
    <t>Mathématiques Et Ses Applications</t>
  </si>
  <si>
    <t>Répertoire Et Archivage Des Films Révolutionnaires Dans Le Cinéma Algérien</t>
  </si>
  <si>
    <t>Vih / Sida Et Maladies Associées</t>
  </si>
  <si>
    <t>Architectures Parallèles,Embarquèes Et Calcul Intensif</t>
  </si>
  <si>
    <t>Développement Pharmaceutique</t>
  </si>
  <si>
    <t>Etudes Maghrébines, Les Élites Et La Construction De L’État National</t>
  </si>
  <si>
    <t>Génétique Microbienne</t>
  </si>
  <si>
    <t>La Sémantique Dans Les Niveaux Linguistique Dans Le Patrimoine Littéraire Algérien</t>
  </si>
  <si>
    <t>Les Systèmes D'Information Et Des Archives En Algérie. Mutations Technologiques, Pratiques Professionnelles Et Normes Internationales</t>
  </si>
  <si>
    <t>Odontologie Conservatrice Et Endodontie</t>
  </si>
  <si>
    <t>Prise En Charge De La Douleur Chronique À L’Ouest Algérien</t>
  </si>
  <si>
    <t>Surveillance Des Accidents Vasculaires Cérébraux</t>
  </si>
  <si>
    <t>Dialectes et Traitement de la Parole</t>
  </si>
  <si>
    <t>Études Des Sciences De L'Environnement Et Des Matériaux</t>
  </si>
  <si>
    <t>Mathématiques Fondamentales Et Appliquées D'Oran</t>
  </si>
  <si>
    <t>Surveillance Des Infections Liées Aux Soins À Oran</t>
  </si>
  <si>
    <t>Etudes Coraniques et Finalités</t>
  </si>
  <si>
    <t xml:space="preserve">Etudes Sur les Domaines d'Al Ijaz : Patrimoine Classique et Contemporain </t>
  </si>
  <si>
    <t xml:space="preserve">Génétique Médicale Appliquée à l'Ophtalmologie </t>
  </si>
  <si>
    <t>Littérature Populaire en Algérie -Collecte et Etude-</t>
  </si>
  <si>
    <t xml:space="preserve">Techniques Innovantes en Médecine  </t>
  </si>
  <si>
    <t xml:space="preserve">Traduction et typologie des textes  </t>
  </si>
  <si>
    <t>Etudes Africaines Des Sciences Humaines Et Des Sciences Sociales</t>
  </si>
  <si>
    <t>Université Ahmed Draya Adrar</t>
  </si>
  <si>
    <t>Développement Durable Et Information</t>
  </si>
  <si>
    <t>Energie, Environnement Et Système D'Information</t>
  </si>
  <si>
    <t>Droit Et Société</t>
  </si>
  <si>
    <t>Integration Economique Algero-Africaine</t>
  </si>
  <si>
    <t>Manuscrits Informateur Algérien En Afrique.(Inventaire Et De Comptage, D'Indexation Et D'Enquête )</t>
  </si>
  <si>
    <t>EDUCATION  et  DEVELOPEMENT</t>
  </si>
  <si>
    <t>Etude Théorique Et Pratique Approfondie À L'Lmd À L'Université Algérienne En Vue De Créer Des Pôles Universitaires Pour Un Développement Intégré</t>
  </si>
  <si>
    <t>Université Akli Mohand Oulhadj de Bouira</t>
  </si>
  <si>
    <t>Gestion Et Valorisation Des Ressources Naturelles Et Assurance Qualité</t>
  </si>
  <si>
    <t>Matériaux Et Développement Durable</t>
  </si>
  <si>
    <t>Procédés Pour Matériaux, Énergie, Eau Et Environnement</t>
  </si>
  <si>
    <t>Sciences Modernes Des Activités Physiques Et Sportives</t>
  </si>
  <si>
    <t>Education , Travail Et Orientation</t>
  </si>
  <si>
    <t>Etudes Littéraires, Linguistiques Et Didactiques Amazighes</t>
  </si>
  <si>
    <t>Informatique, Mathématique Et Physique Pour L'Agriculture Et Les Forets</t>
  </si>
  <si>
    <t>Questions De Littérature Maghrébine</t>
  </si>
  <si>
    <t>Etat et le Crime Organisé: Approches des Droits Juridiques Humains aux Démontions Sociaux Economiques, le Blanchiment d'Argent (étude de cas)</t>
  </si>
  <si>
    <t>les PME dans le développement Local,cas wilaya de Bouira</t>
  </si>
  <si>
    <t>les politiques de développement et les études prospectives</t>
  </si>
  <si>
    <t>Recherches Et Études Politiques</t>
  </si>
  <si>
    <t>Université Alger 3</t>
  </si>
  <si>
    <t>Etudes En Relations Internationales</t>
  </si>
  <si>
    <t>Sciences Des Activités Physiques</t>
  </si>
  <si>
    <t>Etude Et Analyse Des Politiques Publiques En Algérie</t>
  </si>
  <si>
    <t>Langues, Communication Et Nouvelles Technologies</t>
  </si>
  <si>
    <t>Management Du Changement Dans L'Entreprise Algérienne</t>
  </si>
  <si>
    <t>Mondialisation Et Politique Économique</t>
  </si>
  <si>
    <t>Sciences Du Sport Et De L'Entrainement De Haut Niveau</t>
  </si>
  <si>
    <t>Sciences Et Pratiques Des Activités Physiques Sportives Et Artistiques</t>
  </si>
  <si>
    <t>Industries Traditionnelles</t>
  </si>
  <si>
    <t>Les Économies Et Le Recherche Pour Le Développement: (Politiques Et Stratégies )</t>
  </si>
  <si>
    <t>Usage Réception Produit Médiatique Et Culturel En Algérie</t>
  </si>
  <si>
    <t>Droits De L'Homme Dans Les Systèmes De Comparaison À La Lumière Des Changements Internationaux Actuels</t>
  </si>
  <si>
    <t>Science de la performance motrice et des interventions pédagogiques</t>
  </si>
  <si>
    <t>Biologie Animale Appliquée</t>
  </si>
  <si>
    <t>Biologie Végétale Et Environnement</t>
  </si>
  <si>
    <t>Biotechnologie Et Développement De La Santé</t>
  </si>
  <si>
    <t>Chimie Organique Appliquée</t>
  </si>
  <si>
    <t>Droit, Urbanisme Et Environnement</t>
  </si>
  <si>
    <t>Etude Des Surfaces Et Interfaces De La Matière</t>
  </si>
  <si>
    <t>Etude Et Recherche Sur Les États Condensés</t>
  </si>
  <si>
    <t>Génie Civil</t>
  </si>
  <si>
    <t>Informatique</t>
  </si>
  <si>
    <t>Interdisciplinaire Entreprenariat</t>
  </si>
  <si>
    <t>Linguistique Et Langue Arabe</t>
  </si>
  <si>
    <t>Littérature Générale Et Comparée</t>
  </si>
  <si>
    <t>Magnétisme Et Spectroscopie Des Solides</t>
  </si>
  <si>
    <t>Management Des Organisations</t>
  </si>
  <si>
    <t>Matériaux Avancés</t>
  </si>
  <si>
    <t>Métallurgie Et Génie Des Matériaux</t>
  </si>
  <si>
    <t>Physique Des Rayonnements</t>
  </si>
  <si>
    <t>Ressources Naturelles Et Aménagement</t>
  </si>
  <si>
    <t>Santé Bucco-Dentaire</t>
  </si>
  <si>
    <t>Semi-Conducteurs</t>
  </si>
  <si>
    <t>Traitement Des Eaux Et Valorisation Des Déchets Industriels</t>
  </si>
  <si>
    <t>Automatique Et Signaux</t>
  </si>
  <si>
    <t>Biochimie Et Microbiologie Appliquée</t>
  </si>
  <si>
    <t>Ecobiologie Des Milieux Marins Et Littoraux</t>
  </si>
  <si>
    <t>Mécanique Des Matériaux Et Maintenance Industrielle</t>
  </si>
  <si>
    <t>Synthèse Biocatalyse Organique</t>
  </si>
  <si>
    <t>Systèmes Electromécaniques</t>
  </si>
  <si>
    <t>Architecture Et Urbanisme</t>
  </si>
  <si>
    <t>Développement Et Les Grands Changements Dans La Société Cas : Annaba</t>
  </si>
  <si>
    <t>Ecophysiologie Animale</t>
  </si>
  <si>
    <t>Etudes Économiques</t>
  </si>
  <si>
    <t>Langues Étrangères, Civilisation Universelle, Communication Et Réalité Algérienne</t>
  </si>
  <si>
    <t>Toxicologie Cellulaire</t>
  </si>
  <si>
    <t>Violence, Éducation Et Criminalité Dans La Société</t>
  </si>
  <si>
    <t>Analyse Numérique, Optimisation Et Statistiques</t>
  </si>
  <si>
    <t>Bioressources Marines</t>
  </si>
  <si>
    <t>Ecologie Des Systèmes Terrestres Et Aquatiques</t>
  </si>
  <si>
    <t>Fonderie</t>
  </si>
  <si>
    <t>Sécurité Environnementale Et Alimentaire</t>
  </si>
  <si>
    <t>Mécanique Industrielle</t>
  </si>
  <si>
    <t>Métallurgie Physiqe Et Propriété Des Materiaux</t>
  </si>
  <si>
    <t>Géologie</t>
  </si>
  <si>
    <t>Chimie Des Matériaux Inorganiques</t>
  </si>
  <si>
    <t>Langues Et Textes</t>
  </si>
  <si>
    <t>Physique Des Lasers, De Spectroscopie Optique Et D'Optoelectronique</t>
  </si>
  <si>
    <t>Elaboration Et Analyse Des Matériaux</t>
  </si>
  <si>
    <t>Etudes Et Recherches En Instrumentation Et Communication</t>
  </si>
  <si>
    <t>Gestion Électronique Des Documents</t>
  </si>
  <si>
    <t>Amélioration Génétique Des Plantes</t>
  </si>
  <si>
    <t>Neuro-Endocrinologie</t>
  </si>
  <si>
    <t>Onco-Urologie Appliquée</t>
  </si>
  <si>
    <t>Physique Du Solide</t>
  </si>
  <si>
    <t>Poétique Et Analyse De Discours</t>
  </si>
  <si>
    <t>Etude Juridique Maghrébine</t>
  </si>
  <si>
    <t>Hydraulique Et Constructions Hydrauliques</t>
  </si>
  <si>
    <t>Finance Internationale Et Etude Sur La Gouvernance Et L'Emergence (Lfiege)</t>
  </si>
  <si>
    <t>Geodynamique Et Ressources Naturelles</t>
  </si>
  <si>
    <t>Innovation Et Analyse Economique Et Financiere</t>
  </si>
  <si>
    <t>Mathématiques, Dynamique &amp; Modélisation</t>
  </si>
  <si>
    <t>Réseaux Et Systèmes</t>
  </si>
  <si>
    <t>Analyses Biogéochimiques Et Écologiques Des Environnements Aquatiques</t>
  </si>
  <si>
    <t>Aquaculture Et Pathologies</t>
  </si>
  <si>
    <t>Biochimie Et Toxicologie Environnementale</t>
  </si>
  <si>
    <t>Biologie Moléculaire, Diagnostic Et Polymorphisme Des Antigènes</t>
  </si>
  <si>
    <t>Catalyse Asymétrique Éco-Compatible</t>
  </si>
  <si>
    <t>Développement Durable Et La Bonne Gouvernance Au Sud De La Méditerranée</t>
  </si>
  <si>
    <t>Electrotechnique D'Annaba</t>
  </si>
  <si>
    <t>Etudes Sociales Et Humaines Et Analyse Des Activités Physiques Et Sportives</t>
  </si>
  <si>
    <t>Genie Electromecanique</t>
  </si>
  <si>
    <t>Ingénierie Des Surfaces</t>
  </si>
  <si>
    <t>Matériaux , Géomatériaux Et Environnement</t>
  </si>
  <si>
    <t>Mise En Forme Des Matériaux Métalliques</t>
  </si>
  <si>
    <t>Modélisation Mathématique Et Simulation Numérique</t>
  </si>
  <si>
    <t>Probabilités Et Statistique</t>
  </si>
  <si>
    <t>Ressources En Eau Et Developpement Durable</t>
  </si>
  <si>
    <t>Risques Industriels / Cnd / Sureté De Fonctionnement</t>
  </si>
  <si>
    <t>Sols Et Developpement Durable</t>
  </si>
  <si>
    <t>Sols Et Hydraulique</t>
  </si>
  <si>
    <t>Synthèse Organique, Modélisation Et Optimisation Des Procédés Chimiques</t>
  </si>
  <si>
    <t>Systèmes Embarqués</t>
  </si>
  <si>
    <t>Technologies Avancées En Production Mécanique</t>
  </si>
  <si>
    <t>Traduction Et Didactique Des Langues (Tradil)</t>
  </si>
  <si>
    <t>Analyses Urbaines Et Environnementales</t>
  </si>
  <si>
    <t>Développement Et De Contrôle Des Préparations Pharmaceutiques Hospitalières</t>
  </si>
  <si>
    <t>Ingénierie Des Systèmes Complexes</t>
  </si>
  <si>
    <t>Intelligence Économique Et Développement Durable</t>
  </si>
  <si>
    <t>Interdisciplinaire De Pédagogie Et De Didactique</t>
  </si>
  <si>
    <t>Nanomatériaux- Corrosion Et Traitements De Surfaces</t>
  </si>
  <si>
    <t>Neuro-Urologie</t>
  </si>
  <si>
    <t>Ville, Patrimoine Architectural,Urbain Et Paysager</t>
  </si>
  <si>
    <t>Valorisation Des Ressources Minières Et Environnement</t>
  </si>
  <si>
    <t>Biosurveillance Environnementale</t>
  </si>
  <si>
    <t>Systèmes Propulsion - Induction Electromagnétiques</t>
  </si>
  <si>
    <t>Université Batna 2</t>
  </si>
  <si>
    <t>Automatique Et Productique</t>
  </si>
  <si>
    <t>Electronique Avancée</t>
  </si>
  <si>
    <t>Electrotechnique De Batna</t>
  </si>
  <si>
    <t>Etudes Des Systèmes Énergétiques Industriels</t>
  </si>
  <si>
    <t>Productique</t>
  </si>
  <si>
    <t>Risques Naturels Et Aménagement Du Territoire</t>
  </si>
  <si>
    <t>Techniques Mathématiques En Vue D'Applications, Aspects Déterministes Et Stochastiques</t>
  </si>
  <si>
    <t>Hydraulique Appliquée</t>
  </si>
  <si>
    <t>Prévention Industrielle</t>
  </si>
  <si>
    <t>Biotechnologie Des Molécules Bioactives Et De La Physiopathologie Cellulaire</t>
  </si>
  <si>
    <t>Dimension Interculturelle Dans L'Enseignement Du Français Langue Etrangère</t>
  </si>
  <si>
    <t>Hépatites Virales</t>
  </si>
  <si>
    <t>Mécanique Des Structures Et Matériaux</t>
  </si>
  <si>
    <t>Applications Des Mathématiques À L’Informatique Et À L’Électronique</t>
  </si>
  <si>
    <t>Equations Aux Dérivées Partielles Et Applications</t>
  </si>
  <si>
    <t>Gestion Des Risques Liés Aux Infections Associées Aux Soins</t>
  </si>
  <si>
    <t>Sciences Technologiques Des Activités Sportives Educatives</t>
  </si>
  <si>
    <t>Strategies D'Enseignement De La Literatture: Une Notion En Mouvement</t>
  </si>
  <si>
    <t>Systèmes De Traction Électriques – Batna</t>
  </si>
  <si>
    <t>Systèmes Et Technologies De L’Information Et De La Communication</t>
  </si>
  <si>
    <t>Automatique Avancée Et D'Analyse Des Systèmes</t>
  </si>
  <si>
    <t>E- Learning And The Teaching Of Language And Culture. </t>
  </si>
  <si>
    <t>Innovation En Construction Éco-Conception Et Génie Sismique</t>
  </si>
  <si>
    <t>Mobilisation Et Gestion Des Ressources En Eau</t>
  </si>
  <si>
    <t>Physio-Toxicologie, Pathologie Cellulaires Et Moléculaires-Biomolécules</t>
  </si>
  <si>
    <t>Chariaa</t>
  </si>
  <si>
    <t>Biochimie Génétique</t>
  </si>
  <si>
    <t>Chirurgie D'Exerece Hépatique Majeure</t>
  </si>
  <si>
    <t>Etude Du Polymorphisme Génétique</t>
  </si>
  <si>
    <t>Hélicobacters</t>
  </si>
  <si>
    <t>Laboratoire Algérien De Recherche Sur L'Hélicobacter</t>
  </si>
  <si>
    <t>Propriété Intellectuelle</t>
  </si>
  <si>
    <t>Oncologie Moléculaire Fondamentale Et Appliquée</t>
  </si>
  <si>
    <t>Maladies Inflammatoires Cryptogénetiques</t>
  </si>
  <si>
    <t>Biochimie Et Génétique Moléculaire</t>
  </si>
  <si>
    <t>Immunologie Plaquettaire</t>
  </si>
  <si>
    <t>Maladies Respiratoires Non Transmissibles</t>
  </si>
  <si>
    <t>Neuro-Sciences</t>
  </si>
  <si>
    <t>Biogenotoxicologie Et Santé Au Travail</t>
  </si>
  <si>
    <t>Doctrine Malitike Dans Le Monde Islamique, Son Histoire, Ses Savants , Effets Et Perspectives</t>
  </si>
  <si>
    <t>Endocrinologie Et Métabolisme</t>
  </si>
  <si>
    <t>Méthodes De Recherche En Sciences Islamiques , Leur Finalité Et Style D'Evaluation</t>
  </si>
  <si>
    <t>Questions Contemporaines: Dimensions Religieuses, Juridiques Et Intellectuelles</t>
  </si>
  <si>
    <t>Surveillance De La Tuberculose</t>
  </si>
  <si>
    <t>Cardio Oncologie Collaborative Research Group</t>
  </si>
  <si>
    <t>Diabetes And Pregnancy Collaborative Research Group</t>
  </si>
  <si>
    <t>Biopathologie Et Cancer</t>
  </si>
  <si>
    <t>Risque Cardiovasculaire En Néphrologie Et Transplantation</t>
  </si>
  <si>
    <t>Sénologie Interventionnelle Guidée Par Imagerie Médicale Dans Le Diagnostic Précoce Et Le Traitement Du Cancer Du Sein</t>
  </si>
  <si>
    <t>Simulation En Anesthesie Reanimation Et Médecine D’Urgence</t>
  </si>
  <si>
    <t>Sciences Criminelles</t>
  </si>
  <si>
    <t>Santé Animale, Productions Agricoles, Environnement Et Sécurité Alimentaire</t>
  </si>
  <si>
    <t>Université Chadli Bendjedid El Tarf</t>
  </si>
  <si>
    <t>Biodiversité Et La Pollution Des Écosystèmes</t>
  </si>
  <si>
    <t>Productions Animales, Biotechnologie Et Santé</t>
  </si>
  <si>
    <t>Agriculture Et Fonctionnement Des Écosystèmes</t>
  </si>
  <si>
    <t>Ecologie Fonctionnelle Et Évolutive </t>
  </si>
  <si>
    <t>Epidèmio-Surveillance, Santé, Production Et Reproduction Expérimentation Et Thérapie Cellulaire Des Animaux</t>
  </si>
  <si>
    <t>Physico-Chimie Des Materiaux</t>
  </si>
  <si>
    <t>Patrimoine et études linguistiques</t>
  </si>
  <si>
    <t>Etudes Historiques Et Philosophiques</t>
  </si>
  <si>
    <t>Université de Abdelhamid Mehri de Constantine 2</t>
  </si>
  <si>
    <t>Grand Maghreb : Economie Et Société</t>
  </si>
  <si>
    <t>Informatique Repartie</t>
  </si>
  <si>
    <t>Pratiques Psychologiques Et Educatives</t>
  </si>
  <si>
    <t>Analyse Des Processus Sociaux Et Institutionnels</t>
  </si>
  <si>
    <t>Nouvelle Technologie De L'Information Et Le Développement National</t>
  </si>
  <si>
    <t>Sciences Sociales Et Problème De Société</t>
  </si>
  <si>
    <t>Economie Et Management</t>
  </si>
  <si>
    <t>Homme Et La Ville</t>
  </si>
  <si>
    <t>Violence Et Education À La Citoyenneté</t>
  </si>
  <si>
    <t>Etude Et De Recherche Socio-Historique Sur Les Mouvements Migratoires</t>
  </si>
  <si>
    <t>Etudes Et Recherche Sur Civilisation Du Maghreb Islamique</t>
  </si>
  <si>
    <t>Formation En Psychopathologie Et Psychothérapie</t>
  </si>
  <si>
    <t>Psychopathologie : Violence Corporelle &amp; Traumatisme Psychique</t>
  </si>
  <si>
    <t>Etude Et Recherche Sur L'Information Et La Documentation Scientifique Et Technologique</t>
  </si>
  <si>
    <t>Vers Une Société Algérienne D'Information : Fondement, Objectif Et Reconstitution</t>
  </si>
  <si>
    <t>Modélisation Et Implémentation Des Systèmes Complexes</t>
  </si>
  <si>
    <t>Sociologie Économique Et Des Mouvements Sociaux</t>
  </si>
  <si>
    <t>Philosophie Des Sciences Humaines</t>
  </si>
  <si>
    <t>Histoire, Patrimoine Et Société</t>
  </si>
  <si>
    <t>Psychologie Du Travail &amp; Management Des Organisations</t>
  </si>
  <si>
    <t>Etudes Et Recherches En Marketing</t>
  </si>
  <si>
    <t>Education, Formation et Développement</t>
  </si>
  <si>
    <t>Expertise et d’Analyse de la Performance Sportive</t>
  </si>
  <si>
    <t>Psychologie de l’Adolescent</t>
  </si>
  <si>
    <t>Alimentation, Nutrition Et Santé</t>
  </si>
  <si>
    <t>Biologie Et Génétique Moléculaire</t>
  </si>
  <si>
    <t>Diabète Sucré</t>
  </si>
  <si>
    <t>Sociologie De La Communication Recherche Et Traduction</t>
  </si>
  <si>
    <t>Technique De L'Évaluation Médicale</t>
  </si>
  <si>
    <t>Ingénierie Des Procédés De L'Environnement</t>
  </si>
  <si>
    <t>Ville Et Patrimoine</t>
  </si>
  <si>
    <t>Urbanisme Et Environnement</t>
  </si>
  <si>
    <t>Architecture Bioclimatique Et Environnement</t>
  </si>
  <si>
    <t>Maladies Métaboliques Études Cliniques Biologiques, Fonctionnelles Et Génétiques</t>
  </si>
  <si>
    <t>Villes Et Santé</t>
  </si>
  <si>
    <t>Architecture De L'Urbanisme : Espace Technique Et Société</t>
  </si>
  <si>
    <t>Energie Et Environnement</t>
  </si>
  <si>
    <t>Evaluation De La Perfeormance Architecturale Et Durabilité Environnementale</t>
  </si>
  <si>
    <t>Médecine Préventive Des Affections Chroniques</t>
  </si>
  <si>
    <t>Risques Professionnels Et Santé</t>
  </si>
  <si>
    <t>Architecture, Ville, Métiers Et Formation</t>
  </si>
  <si>
    <t>Interdisciplinaire, Tourisme, Territoires, Sociétés</t>
  </si>
  <si>
    <t>Histoire Et Civilisation Musulmane</t>
  </si>
  <si>
    <t>Mathématiques Et Sciences Appliquées</t>
  </si>
  <si>
    <t>Développement managerial pour promouvoir les entreprises économiques dans la wilaya de Ghardaia.</t>
  </si>
  <si>
    <t>Patrimoine Culturel, Linguistique et Littérature dans les Régions du Sud Algérien</t>
  </si>
  <si>
    <t>Structures, Propriétés Et Interactions Interatomiques</t>
  </si>
  <si>
    <t>Analyse Du Discours Et Traduction</t>
  </si>
  <si>
    <t>Incubateurs D'Entreprises Et Développements Local</t>
  </si>
  <si>
    <t>Violence, Communication, Phénomène Religieux Et Impact Socio-Économique</t>
  </si>
  <si>
    <t>Capteurs, Instrumentations Et Procédés</t>
  </si>
  <si>
    <t>Ingénierie Des Connaissances Et Sécurité Informatique (Icosi)</t>
  </si>
  <si>
    <t>Juridiques Politiques Et Charia</t>
  </si>
  <si>
    <t>L’Interprétation Et Les Études Culturelles Comparées</t>
  </si>
  <si>
    <t>Ingénierie et Sciences  des Matériaux  Avancés</t>
  </si>
  <si>
    <t>Héritage Scientifique Et Culturel De La Région De Tamanrasset</t>
  </si>
  <si>
    <t>Sciences Et Environnement : Bioressources, Gèochimie- Physique, Législation Et Dèveloppement Socio-Économique</t>
  </si>
  <si>
    <t>Algèbre Et Théorie Des Nombres</t>
  </si>
  <si>
    <t>Université des Sciences et de la Technologie Houari Boumediène USTHB</t>
  </si>
  <si>
    <t>Analyse Mathématique Et Numérique Des Équations Aux Dérivées Partielles</t>
  </si>
  <si>
    <t>Analyse Organique Fonctionnelle</t>
  </si>
  <si>
    <t>Bâti Dans L'Environnement</t>
  </si>
  <si>
    <t>Biologie Cellulaire Et Moléculaire</t>
  </si>
  <si>
    <t>Biologie Et Physiologie Des Organismes</t>
  </si>
  <si>
    <t>Chimie Du Gaz Naturel</t>
  </si>
  <si>
    <t>Chromatographie</t>
  </si>
  <si>
    <t>Communication Parlée Et Traitement Des Signaux</t>
  </si>
  <si>
    <t>Cristallographie - Thermodynamique</t>
  </si>
  <si>
    <t>Electrochimie - Corrosion, Métallurgie Et Chimie Minérale</t>
  </si>
  <si>
    <t>Electronique Quantique</t>
  </si>
  <si>
    <t>Environnement Géotechnique Et Hydraulique</t>
  </si>
  <si>
    <t>Etude Physico-Chimique Des Matériaux Et Application À L'Environnement</t>
  </si>
  <si>
    <t>Génie De La Réaction</t>
  </si>
  <si>
    <t>Géodynamique Des Bassins Sédimentaires Et Des Orogènes</t>
  </si>
  <si>
    <t>Géodynamique, Géologie De L'Ingénieur Et Planétologie</t>
  </si>
  <si>
    <t>Géophysique</t>
  </si>
  <si>
    <t>Hydrométallurgie Et Chimie Inorganique Moléculaire</t>
  </si>
  <si>
    <t>Instrumentation</t>
  </si>
  <si>
    <t>Intelligence Artificielle</t>
  </si>
  <si>
    <t>Mécanique Des Fluides Théorique Et Appliquée</t>
  </si>
  <si>
    <t>Modélisation Stochastique Et Traitement Des Données</t>
  </si>
  <si>
    <t>Phénomènes De Transfert</t>
  </si>
  <si>
    <t>Robotique Parallélisme Et Électroénergétique</t>
  </si>
  <si>
    <t>Sciences Des Matériaux</t>
  </si>
  <si>
    <t>Sciences Du Génie Des Procédés Industriels</t>
  </si>
  <si>
    <t>Sciences Nucléaires Et Interaction - Rayonnement - Matière</t>
  </si>
  <si>
    <t>Stockage Et Valorisation Des Énergies Renouvelables</t>
  </si>
  <si>
    <t>Systèmes Dynamiques</t>
  </si>
  <si>
    <t>Systèmes Informatiques</t>
  </si>
  <si>
    <t>Traitement D'Images Et Rayonnement</t>
  </si>
  <si>
    <t>Transports Polyphasiques Et Milieux Poreux</t>
  </si>
  <si>
    <t>Zones Arides</t>
  </si>
  <si>
    <t>Mécanique Avancée</t>
  </si>
  <si>
    <t>Métallogénie Et Magmatisme De L'Algérie</t>
  </si>
  <si>
    <t>Matériaux Polymères</t>
  </si>
  <si>
    <t>Physico-Chimie Théorique Et Chimie Informatique</t>
  </si>
  <si>
    <t>Synthèse Macromoléculaire Et Thioorganique Macromoléculaire</t>
  </si>
  <si>
    <t>Thermodynamique Et Modélisation Moléculaire</t>
  </si>
  <si>
    <t>Thermodynamique Et Systèmes Energétiques</t>
  </si>
  <si>
    <t>Environnement, Eau, Géomécanique Et Ouvrages</t>
  </si>
  <si>
    <t>Géo-Environnement</t>
  </si>
  <si>
    <t>Systèmes Électriques Industriels</t>
  </si>
  <si>
    <t>Matériaux Catalytiques Et Catalyse En Chimie Organique</t>
  </si>
  <si>
    <t>Dynamique Et Biodiversité</t>
  </si>
  <si>
    <t>Ecologie Végétale Et Environnement</t>
  </si>
  <si>
    <t>Matériaux Semi-Conducteurs Et Oxydes Métalliques (Msom)</t>
  </si>
  <si>
    <t>Océanographie Biologique Et Environnement Marin</t>
  </si>
  <si>
    <t>Technologie Des Matériaux</t>
  </si>
  <si>
    <t>Aide Multicritère À La Décision Et Recherche Opérationnelle</t>
  </si>
  <si>
    <t>Arithmétique, Codage, Combinatoire Et Calcul Formel</t>
  </si>
  <si>
    <t>Biodiversité Et Environnement: Interactions, Génomes</t>
  </si>
  <si>
    <t>Chimie Théorique Computationnelle Et Photonique</t>
  </si>
  <si>
    <t>Informatique Fondamentale, Recherche Opérationnelle, Combinatoire Et Econométrie</t>
  </si>
  <si>
    <t>Recherche Opérationnelle Et Mathématiques De La Décision</t>
  </si>
  <si>
    <t>Études En Aménagement Et Urbanisme</t>
  </si>
  <si>
    <t>Geomorphologie Et Georisques</t>
  </si>
  <si>
    <t>Informatique Intelligente, Mathématiques Et Applications.</t>
  </si>
  <si>
    <t>Mécanique Énergétique Et Systèmes De Conversion</t>
  </si>
  <si>
    <t>Modélisation, Vérification Et Evaluation Des Performances Des Systèmes Complexes</t>
  </si>
  <si>
    <t>Opérationnelle,De Combinatoire,D'Informatiquethéorique Et De Méthodes Stochastiques</t>
  </si>
  <si>
    <t>Villes, Régions Et Gouvernance Territoriale</t>
  </si>
  <si>
    <t>Ingénierie Des Systèmes Intelligents Et Communicants</t>
  </si>
  <si>
    <t>Analyse Et Application Des Rayonnements</t>
  </si>
  <si>
    <t>Carburants Gazeux &amp; Environnement</t>
  </si>
  <si>
    <t>Développement Des Entraînements Électriques</t>
  </si>
  <si>
    <t>Etude Physique Des Matériaux</t>
  </si>
  <si>
    <t>Matériaux Sols Et Thermique</t>
  </si>
  <si>
    <t>Mécanique Des Structures Et Stabilité Des Constructions</t>
  </si>
  <si>
    <t>Microscopie Électronique Et Sciences Des Matériaux</t>
  </si>
  <si>
    <t>Physico-Chimie Des Matériaux : Catalyse Et Environnement</t>
  </si>
  <si>
    <t>Physique Des Plasmas, Des Matériaux Conducteurs Et Leurs Applications</t>
  </si>
  <si>
    <t>Signaux Et Images</t>
  </si>
  <si>
    <t>Systèmes Intelligents (Laresi)</t>
  </si>
  <si>
    <t>Mécanique Appliquée</t>
  </si>
  <si>
    <t>Modélisation Et Optimisation Des Systèmes Industriels</t>
  </si>
  <si>
    <t>Rhéologie - Transport Et Traitement Des Fluides Complexes</t>
  </si>
  <si>
    <t>Génie Electrique D'Oran (Lgeo)</t>
  </si>
  <si>
    <t>Signal-Image-Parole (Simpa)</t>
  </si>
  <si>
    <t>Signaux, Systèmes Et Données</t>
  </si>
  <si>
    <t>Génétique Moléculaire Et Cellulaire</t>
  </si>
  <si>
    <t>Aérodynamique Navale</t>
  </si>
  <si>
    <t>Aéronautique Et Systèmes Propulsifs</t>
  </si>
  <si>
    <t>Chimie Et D'Électrochimie Des Complexes Métalliques</t>
  </si>
  <si>
    <t>Productions, Valorisations Végétales Et Microbiennes</t>
  </si>
  <si>
    <t>Sciences, Technologie Et Génie Des Procédés</t>
  </si>
  <si>
    <t>Structure De Composites Et Matériaux Innovants</t>
  </si>
  <si>
    <t>Electronique De Puissance Appliquée</t>
  </si>
  <si>
    <t>Ingénierie Des Procédés Et De L’Environnement</t>
  </si>
  <si>
    <t>Optimisation Des Réseaux Electriques</t>
  </si>
  <si>
    <t>Physique Des Matériaux Et Des Fluides</t>
  </si>
  <si>
    <t>Chimie Des Matériaux Inorganiques Et Applications</t>
  </si>
  <si>
    <t>Dèveloppement Durable De L'Energie Electrique</t>
  </si>
  <si>
    <t>Eco-Matériaux Fonctionnels Et Nanostructurés </t>
  </si>
  <si>
    <t>Électronique De Puissance, D’Énergie Solaire Et D'Automatique</t>
  </si>
  <si>
    <t>Microsystèmes Et Systèmes Embarqués</t>
  </si>
  <si>
    <t>Synthèse Organique, Physico-Chimie, Biomolécules, Et Environnement.</t>
  </si>
  <si>
    <t>Automatisation, Vision et Contrôle Intelligent des Systèmes</t>
  </si>
  <si>
    <t xml:space="preserve">Codage et de la Sécurité de l'Information </t>
  </si>
  <si>
    <t>L'activité physique et sportive de l'enfant et de l'adolescent</t>
  </si>
  <si>
    <t xml:space="preserve">Métropole  architecture urbanisme société </t>
  </si>
  <si>
    <t xml:space="preserve">Sciences et ingénierie maritimes </t>
  </si>
  <si>
    <t>Etudes Littéraires Et Humaines</t>
  </si>
  <si>
    <t>Etudes Prédicatives Et Communicatives</t>
  </si>
  <si>
    <t>Etudes Théologiques Et Comparaison Des Religions</t>
  </si>
  <si>
    <t>Etudes Théologiques</t>
  </si>
  <si>
    <t>Etudes Coraniques Et Sunna El Nabaouia</t>
  </si>
  <si>
    <t>Eau, Roche Et Plante</t>
  </si>
  <si>
    <t>Université El Djilali Bounaama dit Si Mhamed de Khemis Miliana</t>
  </si>
  <si>
    <t>Industrie, Évolution Organisationnelle Des Entreprise Et Innovation</t>
  </si>
  <si>
    <t>Energie Et Des Systèmes Intelligents</t>
  </si>
  <si>
    <t>Fluides Industriels Mesures Et Applications</t>
  </si>
  <si>
    <t>Economie Numérique En Algérie</t>
  </si>
  <si>
    <t>Organisation De L'État Civil</t>
  </si>
  <si>
    <t>Production Agricole Et Valorisation Durable De La Ressource Naturelle</t>
  </si>
  <si>
    <t>Valorisation Des Substances Naturelles</t>
  </si>
  <si>
    <t>Développement Local Et Entrepreneuriat Dans La Wilaya De Ain-Defla</t>
  </si>
  <si>
    <t>La securité nationale algérienne "Enjeux défis "</t>
  </si>
  <si>
    <t>Biotoxicologie</t>
  </si>
  <si>
    <t>Chimie Organique Physique Et Macromoléculaire</t>
  </si>
  <si>
    <t>Critique, Études Littéraires Et Linguistique</t>
  </si>
  <si>
    <t>Eco-Développement Des Espaces</t>
  </si>
  <si>
    <t>Elaboration Et Caractérisation Des Matériaux</t>
  </si>
  <si>
    <t>Environnement Et Santé</t>
  </si>
  <si>
    <t>Intelligent Control &amp; Electrical Power Systems</t>
  </si>
  <si>
    <t>Interaction Réseau Électrique Convertisseurs-Machines</t>
  </si>
  <si>
    <t>Matériaux Appliqués</t>
  </si>
  <si>
    <t>Matériaux Et Catalyse</t>
  </si>
  <si>
    <t>Matériaux Et Hydrologie</t>
  </si>
  <si>
    <t>Matériaux Et Systèmes Réactifs</t>
  </si>
  <si>
    <t>Micro-Électronique Appliquée</t>
  </si>
  <si>
    <t>Physique (Ou Simulation Et Modélisation En Sciences Des Matériaux)</t>
  </si>
  <si>
    <t>Synthèse De L'Information Environnementale</t>
  </si>
  <si>
    <t>Télécommunications Et Traitement Numérique Du Signal</t>
  </si>
  <si>
    <t>Evolutionary Engineering And Distributed Information Systems</t>
  </si>
  <si>
    <t>Services Publics Et Développement</t>
  </si>
  <si>
    <t>Algérie Moderne Et Contemporaine Histoire Et Société</t>
  </si>
  <si>
    <t>Etudes Orientales De Civilisation De L'Occident Musulman</t>
  </si>
  <si>
    <t>Mécanique Physique Des Matériaux</t>
  </si>
  <si>
    <t>Microscopie, Microanalyse De La Matière Et Spectroscopie Moléculaire</t>
  </si>
  <si>
    <t>Réseau De Communication, Architecture Et Multimédia</t>
  </si>
  <si>
    <t>Management Des Entreprises</t>
  </si>
  <si>
    <t>Biodiversité Végétale : Conversation Et Valorisation</t>
  </si>
  <si>
    <t>Matériaux Magnétiques</t>
  </si>
  <si>
    <t>Renouveau De La Recherche Dans La Didactique De La Langue Arabe</t>
  </si>
  <si>
    <t>Analyse Et Contrôle Des Equations Aux Dérivées Partielles</t>
  </si>
  <si>
    <t>Applications Of Plasma, Electrostatics And Electromagnetic Compatibility</t>
  </si>
  <si>
    <t>Biomathématiques</t>
  </si>
  <si>
    <t>Cancer Et Environnement</t>
  </si>
  <si>
    <t>Génie Civil Et Environnement</t>
  </si>
  <si>
    <t>Le Texte Théâtral Algérien Réassemblage Et Étude (Dans Les Dimensions Idéologiques Et Esthétiques)</t>
  </si>
  <si>
    <t>Matière Condensée Et Environnement</t>
  </si>
  <si>
    <t>Mécanique Des Structures Et Des Solides</t>
  </si>
  <si>
    <t>Pensée Islamique En Algérie</t>
  </si>
  <si>
    <t>Statistique Et Processus Stochastiques</t>
  </si>
  <si>
    <t>Management De L’Innovation Et Marketing</t>
  </si>
  <si>
    <t>Physico-Chimie Des Matériaux Avancés</t>
  </si>
  <si>
    <t>Structures Et Matériaux Avancés Dans Le Génie Civil Et Travaux Publics</t>
  </si>
  <si>
    <t>Etude Des Matériaux Et Instrumentations Optiques</t>
  </si>
  <si>
    <t>L’Activité Immobilière</t>
  </si>
  <si>
    <t>L’Algérie Et Le Bassin Occidental De La Méditerranée</t>
  </si>
  <si>
    <t>Matériaux Avancés Et Physico-Chimie Pour L'Environnement Et La Santé</t>
  </si>
  <si>
    <t>Microbiologie Moléculaire, Proteomics Et Santé</t>
  </si>
  <si>
    <t>Modélisation Et Simulation Multi Échelles</t>
  </si>
  <si>
    <t>Physique Computationnelle Des Matériaux</t>
  </si>
  <si>
    <t>Electromagnétisme photonique  et optronique</t>
  </si>
  <si>
    <t>Amélioration Des Productions Agricoles Et Protection Des Écosystèmes En Zones Arides</t>
  </si>
  <si>
    <t>Université El Hadj Lakhdar de Batna 1</t>
  </si>
  <si>
    <t>Chimie Et Chimie De L'Environnement</t>
  </si>
  <si>
    <t>Economie D'Entreprise Et Gestion Appliquée</t>
  </si>
  <si>
    <t>Etudes Économiques Maghrébines</t>
  </si>
  <si>
    <t>Etudes Physico-Chimiques Des Matériaux</t>
  </si>
  <si>
    <t>Patrimoine Intellectuel Et Littérature En Algérie</t>
  </si>
  <si>
    <t>Etude Économique De L'Industrie Locale</t>
  </si>
  <si>
    <t>Contributions Des Maghrébins À L’Enrichissement Des Études Islamiques </t>
  </si>
  <si>
    <t>Dialogue Des Civilisations Et Mondialisation </t>
  </si>
  <si>
    <t>Encyclopédie Algérienne Facile </t>
  </si>
  <si>
    <t>Mouvement National Algérien Et Révolution De Libération 1930 - 1962 </t>
  </si>
  <si>
    <t>Physique Energétique Appliquée</t>
  </si>
  <si>
    <t>Sciences Islamiques En Algérie </t>
  </si>
  <si>
    <t>Environnement, Santé Et Production Animale</t>
  </si>
  <si>
    <t>Physique Des Rayonnemenets Et Leurs Interactions Avec La Matière</t>
  </si>
  <si>
    <t>Développement Des Systèmes De Qualité Globale Dans Les Établissements De L`Enseignement Supérieur Et Secondaire</t>
  </si>
  <si>
    <t>Psychologie De L'Usage De La Route</t>
  </si>
  <si>
    <t>Chimie Des Matériaux Et Des Vivants: Activité Et Réactivité</t>
  </si>
  <si>
    <t>Management-Transport-Logistique</t>
  </si>
  <si>
    <t>Amélioration Des Techniques De Protection Phytosanitaires En Agro-Systèmes Montagneux: Cas Des Aurès</t>
  </si>
  <si>
    <t>Sciences Des Aliments</t>
  </si>
  <si>
    <t>Unité Et Diversité Des Implications De La Sécurité Dans La Région Méditerranéenne</t>
  </si>
  <si>
    <t>Architecture, Urbanisme Et Transport : Habitat, Paysage Et Mobilité Urbaine</t>
  </si>
  <si>
    <t>Civilizational Comprehensive Understabding Of Islam And Purposes Of Sharia</t>
  </si>
  <si>
    <t>Dynamiques Sociales Dans Les Aurès</t>
  </si>
  <si>
    <t>Economies D’Investissements Des Énergies Renouvelables Et Stratégies De Financement Des Zones Éloignées</t>
  </si>
  <si>
    <t>Enfant, Ville Et Environnement</t>
  </si>
  <si>
    <t>Etude Et Modélisation Des Phénomènes Architecturaux Et Urbains De L’Idée À L’Usage</t>
  </si>
  <si>
    <t>Sécurité Humaine : Actualité , Enjeux Et Perspective</t>
  </si>
  <si>
    <t>Société Et Famille</t>
  </si>
  <si>
    <t>Algérie : Histoire Culture Et Société</t>
  </si>
  <si>
    <t>Applications Psychologique Dans Le Milieu Carcéral</t>
  </si>
  <si>
    <t>Banque Des Tests Psychologiques, Scolaires Et Professionnels.</t>
  </si>
  <si>
    <t>Etude Socio-Économique De La Vie Quotidienne</t>
  </si>
  <si>
    <t>Imaginaire Oral Entre La Civilisation De L’Oralité D’Un Côté, Et Les Civilisations De L’Écriture Et De L’Image De L’Autre.</t>
  </si>
  <si>
    <t>Amélioration Et Développement De La Production Végétale Et Animale</t>
  </si>
  <si>
    <t>Architecture Et Urbanisme (Architecture Méditerranéenne)</t>
  </si>
  <si>
    <t>Biochimie Appliquée : Inflammation Et Activités Pharmaco-Biologiques Des Substances Naturelles</t>
  </si>
  <si>
    <t>Dosage Analyse Et Caractérisation En Haute Résolution</t>
  </si>
  <si>
    <t>Elaboration Des Nouveaux Matériaux Et Leur Caractérisation</t>
  </si>
  <si>
    <t>Electrochimie Des Matériaux Moléculaires Et Complexes</t>
  </si>
  <si>
    <t>Energétique Et Électrochimie Du Solide</t>
  </si>
  <si>
    <t>Génie Des Procédés Chimiques</t>
  </si>
  <si>
    <t>Instrumentation Scientifique</t>
  </si>
  <si>
    <t>Mathématiques Fondamentales Et Numériques</t>
  </si>
  <si>
    <t>Optoélectronique Et Composants</t>
  </si>
  <si>
    <t>Physico-Chimie Des Hauts Polymères</t>
  </si>
  <si>
    <t>Phytothérapie Appliquée Aux Maladies Chroniques</t>
  </si>
  <si>
    <t>Préparations, Modifications Et Applications Des Matériaux Polymériques Multiphasiques</t>
  </si>
  <si>
    <t>Projet Urbain, Ville Et Territoire</t>
  </si>
  <si>
    <t>Santé Et Environnement Dans Les Hauts Plateaux Sétifiens</t>
  </si>
  <si>
    <t>Systèmes Intelligents</t>
  </si>
  <si>
    <t>Valorisation Des Ressources Biologiques Naturelles</t>
  </si>
  <si>
    <t>Croissance Et Caractérisation De Nouveaux Semi-Conducteurs</t>
  </si>
  <si>
    <t>Etudes Des Surfaces Et Interfaces Des Matériaux Solides</t>
  </si>
  <si>
    <t>Matériaux Non Métalliques</t>
  </si>
  <si>
    <t>Mécanique De Précision Appliquée</t>
  </si>
  <si>
    <t>Optique Appliquée</t>
  </si>
  <si>
    <t>Physique Et Mécanique Des Matériaux Métalliques</t>
  </si>
  <si>
    <t>Physique Quantique Et Systèmes Dynamiques</t>
  </si>
  <si>
    <t>Qualité De L'Énergie Dans Les Réseaux Électriques</t>
  </si>
  <si>
    <t>Système Photonique Et Optique Non Linéaire</t>
  </si>
  <si>
    <t>Electrochimie, Ingénierie Moléculaire Et Catalyses Redox</t>
  </si>
  <si>
    <t>Electronique De Puissance Et Commande Industrielle</t>
  </si>
  <si>
    <t>Partenariat Et Investissement Dans Les Petites Et Moyennes Entreprises Euro-Maghreb – Etude Économique Et Juridique</t>
  </si>
  <si>
    <t>Chimie Ingénierie Moléculaire Et Nanostructures</t>
  </si>
  <si>
    <t>Electrochimie Et Matériaux</t>
  </si>
  <si>
    <t>Evaluation Des Marchés Des Capitaux Algériens Dans La Perspective De Leur Développement Dans Le Cadre De La Globalisation</t>
  </si>
  <si>
    <t>Habitat Et Environnement</t>
  </si>
  <si>
    <t>Réseaux &amp; Systèmes Distribués</t>
  </si>
  <si>
    <t>Unité De Recherche : Matériaux Émergents</t>
  </si>
  <si>
    <t>Maladies Cardiovasculaires Génétiques Et Nutritionnelles</t>
  </si>
  <si>
    <t>Aménagement Du Territoire</t>
  </si>
  <si>
    <t>Université Frères Mentouri de Constantine 1</t>
  </si>
  <si>
    <t>Biochimie Génétique Et Biotechnologie Végétale</t>
  </si>
  <si>
    <t>Céramiques</t>
  </si>
  <si>
    <t>Couche Mince Et Interfaces</t>
  </si>
  <si>
    <t>Cristallographie</t>
  </si>
  <si>
    <t>Développement Et Valorisation Des Ressources Phytogénétiques</t>
  </si>
  <si>
    <t>Droit Et Dynamique Sociale</t>
  </si>
  <si>
    <t>Electrotechnique De Constantine</t>
  </si>
  <si>
    <t>Equations Différentielles</t>
  </si>
  <si>
    <t>Génie Climatique De Constantine</t>
  </si>
  <si>
    <t>Génie Microbiologie Et Applications</t>
  </si>
  <si>
    <t>Matériaux Et Durabilité Des Constructions</t>
  </si>
  <si>
    <t>Mécanique</t>
  </si>
  <si>
    <t>Mécanique Des Sols Et Des Structures</t>
  </si>
  <si>
    <t>Microstructure Et Défauts Dans Les Matériaux</t>
  </si>
  <si>
    <t>Microsystèmes Et Instrumentation</t>
  </si>
  <si>
    <t>Nutrition Et Technologie Alimentaire</t>
  </si>
  <si>
    <t>Pathologie Animale, Développement Des Élevages Et Surveillance De La Chaîne Alimentaire Des Denrées Animales</t>
  </si>
  <si>
    <t>Physique Mathematique Et De Physique Subatomique</t>
  </si>
  <si>
    <t>Physique-Chimie Des Semi-Conducteurs</t>
  </si>
  <si>
    <t>Pollution Et Traitement Des Eaux</t>
  </si>
  <si>
    <t>Produits Naturels D'Origine Végitale Et De Synthèse Organique</t>
  </si>
  <si>
    <t>Science Du Langage, Discours Et Didactique</t>
  </si>
  <si>
    <t>Sciences Et Technologies De L'Enevironnement</t>
  </si>
  <si>
    <t>Traitement Du Signal</t>
  </si>
  <si>
    <t>Biologie Et Environnement</t>
  </si>
  <si>
    <t>Electromagnetisme Et Télecomminication</t>
  </si>
  <si>
    <t>Etude Et Recherche Sur Le Maghreb Et La Méditerranée</t>
  </si>
  <si>
    <t>Etude Sur Le Patrimoine</t>
  </si>
  <si>
    <t>Etudes Du Language</t>
  </si>
  <si>
    <t>Hyperfréquence Et Semi-Conducteurs</t>
  </si>
  <si>
    <t>Langues Et Traduction</t>
  </si>
  <si>
    <t>Modilisation Mathématique Et Simulation</t>
  </si>
  <si>
    <t>Narrative Arabe</t>
  </si>
  <si>
    <t>Pathologie Des Animaux Et Gestion De La Reproduction</t>
  </si>
  <si>
    <t>Pharmacologie Et Toxicologie</t>
  </si>
  <si>
    <t>Physique Énergétique</t>
  </si>
  <si>
    <t>Traduction</t>
  </si>
  <si>
    <t>Etude Des Matériaux Electroniques Pour Applications Médicales</t>
  </si>
  <si>
    <t>Geologie Et Environnement</t>
  </si>
  <si>
    <t>Méthodologie Mathématiques Etudes Et Resolustion D'Équations</t>
  </si>
  <si>
    <t>Obtention De Substances Thérapeutiques</t>
  </si>
  <si>
    <t>Thermodynamique Et Traitement De Surfaces Des Matériaux</t>
  </si>
  <si>
    <t>Automatique Et Robotique</t>
  </si>
  <si>
    <t>Biosystematique Et Ecologie Des Arthropodes</t>
  </si>
  <si>
    <t>Energétique Appliquée Et De Pollution</t>
  </si>
  <si>
    <t>Mathematiques Apliquées Et Modelisation</t>
  </si>
  <si>
    <t>Signaux Et Systèmes De Communication</t>
  </si>
  <si>
    <t>Biologie Moléculaire Et Cellulaire</t>
  </si>
  <si>
    <t>Mathématiques Et Sciences De La Décision</t>
  </si>
  <si>
    <t>Réhabilitation Des Écosystèmes Et Développement Durable</t>
  </si>
  <si>
    <t>Unité De Recherche: Chimie De L'Environnement Et Moléculaire Structurale (Remplace Le Lr 2000 "Chimie Moléculaire Et Contrôle De L'Environnement Et Mesures Physico-Chimiques")</t>
  </si>
  <si>
    <t>Gestion De La Santé Et Productions Animales</t>
  </si>
  <si>
    <t>Ingénierie Des Transports Et Environnement</t>
  </si>
  <si>
    <t>Modelisation Des Dispositifs À Energie Renouvelable Et Nanometriques</t>
  </si>
  <si>
    <t>Sciences Du Territoire, Ressources Naturelles Et Environnement</t>
  </si>
  <si>
    <t>Techniques Innovantes De Préservation De L'Environnement</t>
  </si>
  <si>
    <t>Chimie Des Matériaux Constantine</t>
  </si>
  <si>
    <t>Encyclopédie De La Littérature Algérienne</t>
  </si>
  <si>
    <t>Energies Renouvelables Et Développement Durable</t>
  </si>
  <si>
    <t>Ethnobotany-Palynology And Ethnopharmacology- Toxicology.</t>
  </si>
  <si>
    <t>Génie Electrique De Constantine</t>
  </si>
  <si>
    <t>Mycologie, De Biotechnologies Et De L’Activité Microbienne</t>
  </si>
  <si>
    <t>Physicochimie Analytique Et Cristallochimie De Matériaux Organométalliques Et Biomoléculaires</t>
  </si>
  <si>
    <t>Synthèse De Molécules D’Intérêts Biologiques</t>
  </si>
  <si>
    <t>Unité De Recherche : Sciences Des Matériaux Et Applications (Remplace Lr2000 Transformations De Phases)</t>
  </si>
  <si>
    <t>Unité De Recherche : Valorisation Des Ressources Naturelles, Molécules Bioactives Et Analyses Physico-Chimiques Et Biologiques (Fusion: Lr2000 Valorisation Des Ressources Naturelles + Lr2002 Phytochimie Et Analyses)</t>
  </si>
  <si>
    <t>Biotechnologie Et Qualité Des Aliments</t>
  </si>
  <si>
    <t xml:space="preserve">Des contrats et droit des affaires   </t>
  </si>
  <si>
    <t>Développement, Conditionnement, Stockage Et Transformation Des Céréales: Cas Du Blé</t>
  </si>
  <si>
    <t>Sciences Des Matériaux Et Environnement</t>
  </si>
  <si>
    <t>Eau Et Environnement</t>
  </si>
  <si>
    <t>Mondialisation Et Ses Retombées Sur Les Économies Des Pays Nord-Africains Et Études De La Possibilité De Construire Une Union Nord-Africaine</t>
  </si>
  <si>
    <t>Physique Théorique Et De Physique Des Matériaux</t>
  </si>
  <si>
    <t>Bioressources Naturelles Locales</t>
  </si>
  <si>
    <t>Systèmes Financiers Et Bancaires Et Les Politiques Macro-Économique Face Aux Fluctuations Internationales</t>
  </si>
  <si>
    <t>Théorie De La Langue Fonctionnelle</t>
  </si>
  <si>
    <t>Chimie Végétale – Eau – Énergie</t>
  </si>
  <si>
    <t>Génie Électrique Et Énergies Renouvelables</t>
  </si>
  <si>
    <t>Géomatériaux</t>
  </si>
  <si>
    <t>Mécanique Et Energétique</t>
  </si>
  <si>
    <t>Rhéologie Et Mécanique</t>
  </si>
  <si>
    <t>Développement De La Compétitivité Des Pme Algérienne Dans Les Industries Locales De Substitution</t>
  </si>
  <si>
    <t>Innovation, Performance Motrice</t>
  </si>
  <si>
    <t>Réforme Des Politiques Arabe Sous Contraintes De La Mondialisation</t>
  </si>
  <si>
    <t>Aps, Société, Éducation Et Santé</t>
  </si>
  <si>
    <t>Biologie Moléculaire, Génomique Et Bioinformatique</t>
  </si>
  <si>
    <t>Contrôle, Essai, Mesure Et Simulation Mécanique</t>
  </si>
  <si>
    <t>Didactique Des Langues Et Analyse Du Discours</t>
  </si>
  <si>
    <t>Droit Et Sécurité Humanitaire</t>
  </si>
  <si>
    <t>Droit Privé Comparé</t>
  </si>
  <si>
    <t>Mathématiques Et Applications</t>
  </si>
  <si>
    <t>Société, Problèmes Du Développement Local En Algérie</t>
  </si>
  <si>
    <t>Structures, Géotechnique Et Risques</t>
  </si>
  <si>
    <t xml:space="preserve">Technologie de l'information et de la communication dans l'enseignement des langues étrangères </t>
  </si>
  <si>
    <t>Agro-Biotechnologie Et Nutrition En Zones Semi-Arides</t>
  </si>
  <si>
    <t>Génie Physique</t>
  </si>
  <si>
    <t>Synthèse Et Catalyse</t>
  </si>
  <si>
    <t>Technologies Industrielles</t>
  </si>
  <si>
    <t>Etude Grammaticale Et Langagiére Entre Tradition Et Modérnité En Algérie</t>
  </si>
  <si>
    <t>Législation De Protection Du Système D'Environnement</t>
  </si>
  <si>
    <t>Génie Électrique Et Des Plasmas</t>
  </si>
  <si>
    <t>Hygiène Et De Pathologie Animale</t>
  </si>
  <si>
    <t>Amélioration Et Valorisation Des Productions Animales Locales</t>
  </si>
  <si>
    <t>Discours Argumentatif Ses Origines , Ses Références Et Ses Perspectives En Algérie</t>
  </si>
  <si>
    <t>Génie Energétique Et Génie Informatique</t>
  </si>
  <si>
    <t>Informatique Et Mathématiques</t>
  </si>
  <si>
    <t>Reproduction Des Animaux De Le Ferme</t>
  </si>
  <si>
    <t>Physiologie Végétale Appliquée Aux Cultures Hors Sol</t>
  </si>
  <si>
    <t xml:space="preserve">Etudes historiques et archéologiques de l’Afrique du nord  </t>
  </si>
  <si>
    <t>Géomatique et développement durable</t>
  </si>
  <si>
    <t>Développement Des Énergies Nouvelles Et Renouvelables Dans Les Zones Arides Et Sahariennes</t>
  </si>
  <si>
    <t>Protection Des Écosystèmes En Zones Arides Et Semi-Arides</t>
  </si>
  <si>
    <t>Valorisation Et Promotion Des Ressources Sahariennes</t>
  </si>
  <si>
    <t>Exploitation Et Valorisation Des Ressources Naturelles En Zones Arides</t>
  </si>
  <si>
    <t>Bioressources Sahariennes Préservation Et Valorisation</t>
  </si>
  <si>
    <t>Pratiques Psychologiques Éducatives Dans L'Enseignement</t>
  </si>
  <si>
    <t>Role De L'Université Et Les Entreprises Économiques Dans Le Développement Locale Durable</t>
  </si>
  <si>
    <t>Biogéochimie Des Milieux Désertiques</t>
  </si>
  <si>
    <t>Critique Et Sa Terminologie</t>
  </si>
  <si>
    <t>Economie Des Organisations Et L'Environnement Naturel Econature</t>
  </si>
  <si>
    <t>Financement, Finance Des Marchés Et Finance D'Entreprise</t>
  </si>
  <si>
    <t>Génie Des Procédés</t>
  </si>
  <si>
    <t>Patrimoine Linguistique Et Littéraire Dans Le Sud-Est Algérien</t>
  </si>
  <si>
    <t>Performance Des Entreprises Et Des Économies Dans Le Cadre De La Mondialisation</t>
  </si>
  <si>
    <t>Transition Politico-Economique Et Social Dont Le Cas De L'Algérie</t>
  </si>
  <si>
    <t>Géologie De Sahara</t>
  </si>
  <si>
    <t>Mathématiques Appliqués</t>
  </si>
  <si>
    <t>Psychologie Et Qualité De Vie</t>
  </si>
  <si>
    <t>Rayonnement Et Plasmas, Physique De Surface</t>
  </si>
  <si>
    <t>Transformation Des Construits Sociaux Et Son Impact Sur L'Identité Et L'Action Sociale Dans Les Sociétés En Transition</t>
  </si>
  <si>
    <t>Dynamique, Interaction Et Reactivité Des Systèmes</t>
  </si>
  <si>
    <t>Exigences Pour La Réhabilitation Et Le Développement Des Économies En Développement Dans L'Ouverture De L'Économie Mondial</t>
  </si>
  <si>
    <t>Français Des Écrits Universitaires</t>
  </si>
  <si>
    <t>Génie De L’Eau Et De L’Environnement En Milieu Saharien</t>
  </si>
  <si>
    <t>Génie Electrique</t>
  </si>
  <si>
    <t>Linguistique Textuelle Et L’Analyse De Discours</t>
  </si>
  <si>
    <t>Applications Quantitatives En Sciences Economiques Et Financières</t>
  </si>
  <si>
    <t>La Phœniciculture</t>
  </si>
  <si>
    <t>Qualité Des Programmes En Education Spécialisée Et L'Enseignement Adapté</t>
  </si>
  <si>
    <t>Science Et Technologie Des Activités Physiques Et Sportives</t>
  </si>
  <si>
    <t>Les Réservoirs Souterrains Pétroliers, Gaziers Et Aquifères</t>
  </si>
  <si>
    <t>English language ,literature</t>
  </si>
  <si>
    <t>Inteligence artificiele des technologies de l'information</t>
  </si>
  <si>
    <t>La Neuropsychologie et Troubles: Cognitives et Socio-affectives.</t>
  </si>
  <si>
    <t>Etudes Et Recherches Sur Les Droits De L'Homme</t>
  </si>
  <si>
    <t>Université Lamine Debaghine de Sétif 2</t>
  </si>
  <si>
    <t>Dictionnaire Des Termes Linguistiques Et Rhétorique Dans L'Héritage Arabe Jusqu'À La Fin Du 7 E Siècle H</t>
  </si>
  <si>
    <t>Psychologie Clinique</t>
  </si>
  <si>
    <t>Méthodes Critiques Contemporaines Et Analyse Du Discours</t>
  </si>
  <si>
    <t>La Société Algérienne Contemporaine</t>
  </si>
  <si>
    <t>Unité De Recherche Dèveloppement Des Ressources Humaines</t>
  </si>
  <si>
    <t>Acculturation Arabe Dans La Littérature Et La Critique</t>
  </si>
  <si>
    <t>Esthétiques Dans Les Tues Littéraires Et Critiques</t>
  </si>
  <si>
    <t>Approche pragmatique et stratégies du discours.</t>
  </si>
  <si>
    <t>Etudes et recherches sur massacres coloniaux</t>
  </si>
  <si>
    <t>Narratologie et systèmes culturels</t>
  </si>
  <si>
    <t>Patrimoine et Etudes Archéologiques</t>
  </si>
  <si>
    <t>Chimie Appliquée Et Technologie Des Matériaux</t>
  </si>
  <si>
    <t>Matériaux Et Structures Des Systèmes Electromécaniques Et Leurs Fiabilités</t>
  </si>
  <si>
    <t>Ressources Naturelles Et Aménagement Des Milieux Sensibles</t>
  </si>
  <si>
    <t>Système Dynamique Et Contrôle</t>
  </si>
  <si>
    <t>Biomolécules Végétales Et Amélioration Des Plantes</t>
  </si>
  <si>
    <t>Composants Actifs Et Matériaux</t>
  </si>
  <si>
    <t>Comptabilité, Finance, Fiscalité Et Assurance</t>
  </si>
  <si>
    <t>Société Et Développement Juridique Et Politique</t>
  </si>
  <si>
    <t>Research Laboratory On Computer Science’S Complex Systems</t>
  </si>
  <si>
    <t>Didactique De La Langue Arabe Et Du Texte Littéraire Dans Le Système D’Enseignement Algérien ; (Objectif Et Réalité).</t>
  </si>
  <si>
    <t>Génie Électronique Automatique</t>
  </si>
  <si>
    <t>Sciences Analytiques Matériaux et Environnement</t>
  </si>
  <si>
    <t>Matériaux Organiques Et Hétérochimie</t>
  </si>
  <si>
    <t>Energétique Et Turbomachine</t>
  </si>
  <si>
    <t>Environnement</t>
  </si>
  <si>
    <t>Mines</t>
  </si>
  <si>
    <t>Physique Appliquée Et Théorique</t>
  </si>
  <si>
    <t>Environnement Sédimentaire, Ressources Minérales Et Hydriques De L’Algérie Orientale</t>
  </si>
  <si>
    <t>Etudes Environnementales Et Developpement Durable</t>
  </si>
  <si>
    <t>Etudes Humaines Et Littéraires</t>
  </si>
  <si>
    <t>Genie Civil Appliqué</t>
  </si>
  <si>
    <t>Mathematiques, Informatiques Et Systemes</t>
  </si>
  <si>
    <t>Molécules Bioactives Et Applications</t>
  </si>
  <si>
    <t>Langue Arabe Et Sa Littérature</t>
  </si>
  <si>
    <t>Université Lounici Ali de Blida 2</t>
  </si>
  <si>
    <t>Innovation Et Le Changement Des Organisations Et Institutions</t>
  </si>
  <si>
    <t>Etudes De Linguistique Théorique Et Pratique Généralev Et De L'Arabe</t>
  </si>
  <si>
    <t>Développement Économique Et Humain En Algérie</t>
  </si>
  <si>
    <t>Entreprenariat, La Gestion Des Ressources Humaines Et Le Développement Durable</t>
  </si>
  <si>
    <t>Défis Du Système Fiscal Algérien Dans Le Cadre Des Changements Économiques</t>
  </si>
  <si>
    <t>Enfance Et Éducation Préscolaire</t>
  </si>
  <si>
    <t>Gestion Des Collectivités Locales Et Leur Rôle Dans La Réalisation De Développement</t>
  </si>
  <si>
    <t>Psychométrie Et D'Études Psychologiques</t>
  </si>
  <si>
    <t>Crime Et Déviance Entre Culture Et Représentions Sociales.</t>
  </si>
  <si>
    <t>Développement Organisationnel Et Management Des Ressources Humaines</t>
  </si>
  <si>
    <t>Droit Et Foncier</t>
  </si>
  <si>
    <t>Etude De La Population, De La Santé Et Du Développement Durable En Algérie</t>
  </si>
  <si>
    <t>Etudes Littératures Et Critiques</t>
  </si>
  <si>
    <t>Santé, Psychologie, Education, Douance Et Créativité</t>
  </si>
  <si>
    <t>Création D'Outils Pédagogiques En Langues Étrangères</t>
  </si>
  <si>
    <t>Développement, Culture Et Politique : Cas De La Ville D'Oran</t>
  </si>
  <si>
    <t>Economie Et Gestion Des Entreprises</t>
  </si>
  <si>
    <t>Education Et Développement</t>
  </si>
  <si>
    <t>Espace Géographique Et Aménagement Du Territoire</t>
  </si>
  <si>
    <t>Linguistique, Dynamique Du Langage Et Didactique</t>
  </si>
  <si>
    <t>Macro-Économie Organisationnelle</t>
  </si>
  <si>
    <t>Ouvrages Pour Le Supérieur : Civilisation Et Didactique</t>
  </si>
  <si>
    <t>Paléontologie Stratigraphique Et Paléoenvironnement</t>
  </si>
  <si>
    <t>Philosophie Et Son Histoire</t>
  </si>
  <si>
    <t>Psychologie Et Sciences De L'Éducation</t>
  </si>
  <si>
    <t>Entreprise Et Commerce</t>
  </si>
  <si>
    <t>Processus Éducatifs Et Contexte Social En Algérie</t>
  </si>
  <si>
    <t>Traduction Et Méthodologie</t>
  </si>
  <si>
    <t>Application De La Psychologie Et De La Pédagogie Pour Le Développement En Algérie</t>
  </si>
  <si>
    <t>Droit Économique Et Environnement</t>
  </si>
  <si>
    <t>Droit Social (Labdros)</t>
  </si>
  <si>
    <t>Economies Euroméditéranéennes</t>
  </si>
  <si>
    <t>Protection Juridique Et Sociale De L'Enfant En Droit Algérien Et En Droit Comparé</t>
  </si>
  <si>
    <t>Dimensions Et Valeurs Des Transformations Idéologiques Et Politiques En Algérie</t>
  </si>
  <si>
    <t>Langues, Littératures Et Civilisation/Histoires En Afrique</t>
  </si>
  <si>
    <t>Droits De Transport Et Des Activités Portuaires</t>
  </si>
  <si>
    <t>Droit, Société Et Pouvoir</t>
  </si>
  <si>
    <t>Reformes Économiques Et Intégration Régionale Et Internationale</t>
  </si>
  <si>
    <t>Langues Étrangères Appliquées, Sciences Exactes, Technologie Et Développement</t>
  </si>
  <si>
    <t>Stratégies De Population Et Développement Durable</t>
  </si>
  <si>
    <t>Géoressources, Environnement Et Risques Naturels</t>
  </si>
  <si>
    <t>Philosophie Et Histoire Du Temps Présent</t>
  </si>
  <si>
    <t>Philosophie, Sciences Et Develpppement En Algérie</t>
  </si>
  <si>
    <t>Recherche Appliquée Sur La Firme, L'Industrie Et Le Territoire</t>
  </si>
  <si>
    <t>Systèmes, Structures, Modèles Et Pratiques : Philosophie, Sciences Sociales Et Traduction</t>
  </si>
  <si>
    <t>Dynamiques Urbaines Et Evolution Sociale En Algerie</t>
  </si>
  <si>
    <t>Ergonomie Et Prévention Des Risques</t>
  </si>
  <si>
    <t>Géodynamique Des Bassins Et Bilan Sédimentaire</t>
  </si>
  <si>
    <t>Investissement Et Développement Durable</t>
  </si>
  <si>
    <t>Langue Française Au Maghreb ; Pratiques De Suivi Et Évaluation De Compétences En Francophonie</t>
  </si>
  <si>
    <t>Langue, Discours, Civilisations Et Littératures</t>
  </si>
  <si>
    <t>Système, Contrats Et Responsabilité Bancaires</t>
  </si>
  <si>
    <t>Unité De Recherche: Sciences Sociales (Remplace Lr2001 Anthropologie De La Santé)</t>
  </si>
  <si>
    <t>Ingénierie De La Sécurité Industrielle Et Du Développement Durable</t>
  </si>
  <si>
    <t>Moyens D'Investigation Et Techniques Thérapeutiques Des Troubles Du Comportement</t>
  </si>
  <si>
    <t>Matériaux Inorganiques</t>
  </si>
  <si>
    <t>Université Mohamed Boudiaf de Msila</t>
  </si>
  <si>
    <t>Physique Et Chimie Des Matériaux</t>
  </si>
  <si>
    <t>Développement Des Géo-Matériaux</t>
  </si>
  <si>
    <t>Technique Urbaine Et Environnement</t>
  </si>
  <si>
    <t>Analyse Des Signaux Et Systèmes</t>
  </si>
  <si>
    <t>Poésie Algérienne</t>
  </si>
  <si>
    <t>Stratégies Et Politiques Economiques En Algérie</t>
  </si>
  <si>
    <t>Etudes Historiques, De Sociologie Et Des Changements Sociaux Et Économiques</t>
  </si>
  <si>
    <t>Analyse Fonctionnelle Et Géométrie Des Espaces</t>
  </si>
  <si>
    <t>Apprentissage Et Contrôle Moteur</t>
  </si>
  <si>
    <t>Communication Et Société</t>
  </si>
  <si>
    <t>Etudes De Linguistique Théorique Et Pratique</t>
  </si>
  <si>
    <t>Etudes Et Recherche Sur La Révolution Algérienne</t>
  </si>
  <si>
    <t>Exécution Des Jugements De Justice, Civil, Commercial, Administratif, Pénal Et En Référé</t>
  </si>
  <si>
    <t>Genie Electrique</t>
  </si>
  <si>
    <t>Life Skills</t>
  </si>
  <si>
    <t>Matériaux Et Mécanique Des Structures</t>
  </si>
  <si>
    <t>Nouvelles Sciences Politiques</t>
  </si>
  <si>
    <t>Planification Des Ressources Humaines Et L'Amélioration Des Performances</t>
  </si>
  <si>
    <t>Programmes Des Activités Physiques Et Sportives Adaptées</t>
  </si>
  <si>
    <t>Psychologie De Santé Et Du Développement</t>
  </si>
  <si>
    <t>Physique Des Matrèriaux Et Ses Applications</t>
  </si>
  <si>
    <t>Sémiologie De Théâtre Entre La Théorie Et Le Pratique</t>
  </si>
  <si>
    <t>études anthropologiques et problèmes sociaux</t>
  </si>
  <si>
    <t>Etudes et Recherches en Droit, Famille et Développement Administratif</t>
  </si>
  <si>
    <t>Sociologie de la Qualité du Service Public</t>
  </si>
  <si>
    <t>Ville, Environnement, Société et Développement Durable</t>
  </si>
  <si>
    <t>Gestion Maintenance Et Réhalibilitation Des Infrastructures Urbaines</t>
  </si>
  <si>
    <t>Université Mohamed Cherif Mesaadia de Souk Ahras</t>
  </si>
  <si>
    <t>Sciences Et Technique De L'Eau Et Environnement</t>
  </si>
  <si>
    <t>Ecosystèmes Aquatiques Et Terrestres</t>
  </si>
  <si>
    <t>Electrotechnique Et Energies Renouvelables</t>
  </si>
  <si>
    <t>Etudes Linguistiques Et Littéraires</t>
  </si>
  <si>
    <t>Physique De La Matière Et Du Rayonnement</t>
  </si>
  <si>
    <t>Psychologie Des Activités Physiques Et Sportives</t>
  </si>
  <si>
    <t>Recherches Et Études Économiques</t>
  </si>
  <si>
    <t>Jeunes Et Problèmes Sociaux</t>
  </si>
  <si>
    <t>Sciences Et Techniques Du Vivant</t>
  </si>
  <si>
    <t>Finance, comptabilité,  fiscalité et assurance</t>
  </si>
  <si>
    <t>Productions Animales, Biotechnologie et Santé</t>
  </si>
  <si>
    <t>Matériaux Et Systèmes Électroniques</t>
  </si>
  <si>
    <t>Université Mohamed El Bachir El Ibrahimi de Bordj Bou Arréridj</t>
  </si>
  <si>
    <t>Caractérisation Et Valorisation Des Ressources Naturelles</t>
  </si>
  <si>
    <t>Etudes Et Recherche En Développement Rural Lerdr</t>
  </si>
  <si>
    <t>Études Économiques Sur Les Zones Industrielles Et Le Nouveau Rôle De L'Université, "Le Cas De Bordj Bou Arreridj"</t>
  </si>
  <si>
    <t>Physique Des Matériaux, Rayonnements Et Nanostructures.</t>
  </si>
  <si>
    <t>Electronique et des Télécommunications Avancées</t>
  </si>
  <si>
    <t>Essais Non-Destructifs</t>
  </si>
  <si>
    <t>Université Mohamed Essedik Ben Yahia de Jijel</t>
  </si>
  <si>
    <t>Etudes Des Interactions Matériaux Et Environnement</t>
  </si>
  <si>
    <t>Etudes Des Matériaux</t>
  </si>
  <si>
    <t>Pharmacologie Et Phytochimie</t>
  </si>
  <si>
    <t>Génie Géologique</t>
  </si>
  <si>
    <t>Cadre Bati Et Environnement</t>
  </si>
  <si>
    <t>Toxicologie Moléculaire</t>
  </si>
  <si>
    <t>Physique De Rayonnement Et Applications</t>
  </si>
  <si>
    <t>Automatique De Jijel</t>
  </si>
  <si>
    <t>Biotechnologie, Environnement Et Santé</t>
  </si>
  <si>
    <t>Droit Bancaire Et Financier</t>
  </si>
  <si>
    <t>Electrotechnique Et D'Electronique Industrielle</t>
  </si>
  <si>
    <t>Energétique Appliquée Et Matériaux</t>
  </si>
  <si>
    <t>Energies Renouvelables</t>
  </si>
  <si>
    <t>Matériaux : Élaborations-Propriétés-Applications</t>
  </si>
  <si>
    <t>Mathématiques Et Applications Des Mathématiques</t>
  </si>
  <si>
    <t>Physique De La Matière Condensée Et Nanomatériaux</t>
  </si>
  <si>
    <t>Sociolinguistique, Socio- Didactique Et Socio-Littérature</t>
  </si>
  <si>
    <t>Gènie Civil Et Environnement</t>
  </si>
  <si>
    <t>Mécatronique De Jijel</t>
  </si>
  <si>
    <t>Langue et analyse du discours</t>
  </si>
  <si>
    <t>Aménagements Hydrauliques Et Environnement</t>
  </si>
  <si>
    <t>Hydraulique Souterraine Et Surface</t>
  </si>
  <si>
    <t>Matériaux Semi-Conducteurs Et Métalliques</t>
  </si>
  <si>
    <t>Modélisation Des Systèmes Energétiques</t>
  </si>
  <si>
    <t>Systèmes Experts, L'Imagerie Et Leurs Applications Dans L'Ingénierie</t>
  </si>
  <si>
    <t>Impact De La Jurisprudence Sur La Dynamique De La Législation</t>
  </si>
  <si>
    <t>Langue Et Littérature Algériennes</t>
  </si>
  <si>
    <t>Problématique De L'Éducation En Algérie À L'Ombre Des Contraintes Actuelles</t>
  </si>
  <si>
    <t>Sciences Économiques Et Sciences De Gestion</t>
  </si>
  <si>
    <t>Génie Électrique De Biskra</t>
  </si>
  <si>
    <t>Conception Et Modélisation Des Formes Et Des Ambiances Architecturales Urbaines</t>
  </si>
  <si>
    <t>Génie Mécanique</t>
  </si>
  <si>
    <t>Unité De Formation Et La Recherche Dans Les Théories Des Lecteurs Et Ses Méthodes</t>
  </si>
  <si>
    <t>Changement Social Et Relation Publique En Algérie</t>
  </si>
  <si>
    <t>Finances, Banque Et Management</t>
  </si>
  <si>
    <t>Chimie Moléculaire Et Environnement</t>
  </si>
  <si>
    <t>Génie Civil Et Hydraulique, Développement Durable Et Environnement</t>
  </si>
  <si>
    <t>Droits Et Libertés Dans Les Systèmes Comparés</t>
  </si>
  <si>
    <t>Génie Énergétique Et Matériaux</t>
  </si>
  <si>
    <t>Modélisation Numérique Et Instrumentation En Interaction Sol-Structure</t>
  </si>
  <si>
    <t>Diversité Des Écosystèmes Et Dynamiques Des Systèmes De Production Agricoles En Zones Arides</t>
  </si>
  <si>
    <t>Etudes Et Recherches Dans Les Sciences Et Techniques Des Activités Physiques Et Sportives</t>
  </si>
  <si>
    <t>Etudes Psychologiques Et Sociologiques</t>
  </si>
  <si>
    <t>Identification, Commande, Contrôle Et Communication</t>
  </si>
  <si>
    <t>Informatique Intelligente</t>
  </si>
  <si>
    <t>Physique Des Couches Minces Et Applications</t>
  </si>
  <si>
    <t>Physique Photonique Et Nanomatériaux Multifonctionnels</t>
  </si>
  <si>
    <t>Génétique, Biotechnologie et Valorisation de Bio-ressources</t>
  </si>
  <si>
    <t>Valorisation Et Technologie Des Ressources Sahariennes</t>
  </si>
  <si>
    <t>Université Mohamed Lakhdar Ben Amara dit Hamma Lakhdar El Oued</t>
  </si>
  <si>
    <t>Exploitation Et De Valorisation Des Ressources Énergétiques Sahariennes</t>
  </si>
  <si>
    <t>Théorie Des Opérateurs Et Edp</t>
  </si>
  <si>
    <t xml:space="preserve">Algerian Scientists Contributions To enrich The Islamic Studies   </t>
  </si>
  <si>
    <t>Etudes Doctrinales et Judiciares</t>
  </si>
  <si>
    <t>La croissance et le développement économique dans les pays arabes</t>
  </si>
  <si>
    <t xml:space="preserve">Neuropsychologie Cognitive et Sociale </t>
  </si>
  <si>
    <t xml:space="preserve">Politique de détective et d'améliorer le service public en Algérie </t>
  </si>
  <si>
    <t>Biochimie Analytique Et Biotechnologies</t>
  </si>
  <si>
    <t>Chimie Appliquée Et Génie Chimique</t>
  </si>
  <si>
    <t>Eau</t>
  </si>
  <si>
    <t>Physique Et Chimie Quantique</t>
  </si>
  <si>
    <t>Réformes Économiques Et Dynamiques Locales</t>
  </si>
  <si>
    <t>Analyse Et Modélisation Des Phénomènes Aléatoires</t>
  </si>
  <si>
    <t>Conception Et Conduite Des Systèmes De Production</t>
  </si>
  <si>
    <t>Immunologie</t>
  </si>
  <si>
    <t>Mécanique, Structures Et Énergétique</t>
  </si>
  <si>
    <t>Mondialisation Et Droit National</t>
  </si>
  <si>
    <t>Production, Amélioration Et Protection Des Végétaux Et Des Denrées Alimentaires</t>
  </si>
  <si>
    <t>Ressources Naturelles</t>
  </si>
  <si>
    <t>Géomatériaux, Environnement Et Aménagements</t>
  </si>
  <si>
    <t>Modélisation Expérimentale Et Numérique Des Matériaux Et Structures En Génie Civil</t>
  </si>
  <si>
    <t>Analyse De Discours</t>
  </si>
  <si>
    <t>Technologie Avancée En Génie Électrique</t>
  </si>
  <si>
    <t>Energétique mécanique et matériaux</t>
  </si>
  <si>
    <t>Aménagement Et Ensignement De La Langue Amazighe</t>
  </si>
  <si>
    <t>Pratiques Langagières En Algérie</t>
  </si>
  <si>
    <t>Elaboration Et Caractérisation Des Matériaux Et Modélisation (Lec2M)</t>
  </si>
  <si>
    <t>Production, Sauvegarde Des Espèces Menacées Et Des Récoltes. Influence Des Variations Climatiques</t>
  </si>
  <si>
    <t>Droit Et Nouvelles Technologies</t>
  </si>
  <si>
    <t>Langues Et Cultures Etrangeres</t>
  </si>
  <si>
    <t>Métallurgie Et De Génie Des Matériaux Métalliques</t>
  </si>
  <si>
    <t>Recherches En Traduction</t>
  </si>
  <si>
    <t>Représentation Intellectuelle Et Culturelle</t>
  </si>
  <si>
    <t>Société-Éducation-Travail</t>
  </si>
  <si>
    <t>Ecologie Et Biologie Des Ecosystèmes Terrestres</t>
  </si>
  <si>
    <t>Qualité Et Sécurité Des Aliments</t>
  </si>
  <si>
    <t>Vision Artificielle Et Automatique Des Systèmes</t>
  </si>
  <si>
    <t>Systèmes Biologiques Et La Géomatique</t>
  </si>
  <si>
    <t>Management Des Collectivités Locales Et Développement Local</t>
  </si>
  <si>
    <t>Physique Quantique De La Matière Et Modélisations Mathématiques</t>
  </si>
  <si>
    <t>Sciences Et Techniques De L'Eau</t>
  </si>
  <si>
    <t>Chimie Organique, Macromoléculaire Et Des Matériaux</t>
  </si>
  <si>
    <t>Recherches Sociologiques Et Historiques</t>
  </si>
  <si>
    <t>Chimie Physique Des Macromolécules Et Interfaces Biologiques</t>
  </si>
  <si>
    <t>Géo-Environnement Et Développement Des Espaces</t>
  </si>
  <si>
    <t>Matériaux, Applications Et Environnement</t>
  </si>
  <si>
    <t>Bioconversion, Génie Microbiologique Et Sécurité Sanitaire</t>
  </si>
  <si>
    <t>Législations En Droit Economique</t>
  </si>
  <si>
    <t>Méthodologies De La Critique Moderne Et L’Analyse Du Discours</t>
  </si>
  <si>
    <t>Outils Juridiques De La Politique Foncière</t>
  </si>
  <si>
    <t>Analyse, De Prospective Et De Développement Des Emplois Et Des Compétences</t>
  </si>
  <si>
    <t>Génie Des Procédes Et Chimie Des Solutions</t>
  </si>
  <si>
    <t>Géomatique, Ecologie Et Environnement</t>
  </si>
  <si>
    <t>Pme, Recherches Et Innovation</t>
  </si>
  <si>
    <t>Ingénierie Des Programmes De Langue Dans Les Filières De Spécialité</t>
  </si>
  <si>
    <t>Sciences Économiques Et Gestion</t>
  </si>
  <si>
    <t>Sciences Fondamentales</t>
  </si>
  <si>
    <t>Etude Et Développement Des Matériaux Semi-Conducteurs Et Diélectriques</t>
  </si>
  <si>
    <t>Analyse Et De Commande Des Systèmes D'Énergie Et Réseaux Électriques</t>
  </si>
  <si>
    <t>Sciences Du Langage</t>
  </si>
  <si>
    <t>Télécommunications, Signaux Et Systèmes</t>
  </si>
  <si>
    <t>Etude Du Développement Économique</t>
  </si>
  <si>
    <t>Linguistique Contrastive Et Caractères Des Langues</t>
  </si>
  <si>
    <t>Linguistique Pragmatique Et Analyse De Discours Littéraire</t>
  </si>
  <si>
    <t>Matériaux Et Réhabilitation De Structures</t>
  </si>
  <si>
    <t>Mathematiques Pures Et Appliques</t>
  </si>
  <si>
    <t>Ressources En Eau, Sols Et Environnement</t>
  </si>
  <si>
    <t>Semi-Conducteurs Et Matériaux Fonctionnels</t>
  </si>
  <si>
    <t>Counseling Psychologique Et Développement Des Outils De Mesure Dans Le Milieu Scolaire</t>
  </si>
  <si>
    <t>Droit Et Sciences Politique</t>
  </si>
  <si>
    <t>Islamiques Et Linguistiques</t>
  </si>
  <si>
    <t>La Santé Psychique</t>
  </si>
  <si>
    <t>Physico-Chimie Des Matériaux</t>
  </si>
  <si>
    <t>Chimie Physique Moléculaire Et Macromoléculaire</t>
  </si>
  <si>
    <t>Université Saad Dahlab de Blida 1</t>
  </si>
  <si>
    <t>Surface, Interfaces Et Couches Minces</t>
  </si>
  <si>
    <t>Systèmes Électriques Et Télécommandes</t>
  </si>
  <si>
    <t>Traitement De Signal Et D'Imagerie</t>
  </si>
  <si>
    <t>Traitement De Surface Et Matériaux</t>
  </si>
  <si>
    <t>Structures</t>
  </si>
  <si>
    <t>Analyse Fonctionnelle Des Procédés Chimiques</t>
  </si>
  <si>
    <t>Développement Des Systèmes Informatisés</t>
  </si>
  <si>
    <t>Géomatériaux Et Génie Civil</t>
  </si>
  <si>
    <t>Applications Énergétiques De L'Hydrogène</t>
  </si>
  <si>
    <t>Biotechnologies Des Productions Végétales</t>
  </si>
  <si>
    <t>Physique Théorique &amp; Physique De L'Interaction Rayonnement-Matière</t>
  </si>
  <si>
    <t>Génie Chimique</t>
  </si>
  <si>
    <t>Biotechnologies Liées À La Reproduction Des Animaux</t>
  </si>
  <si>
    <t>Plantes Médicinales Et Aromatiques</t>
  </si>
  <si>
    <t>Modélisation Et Développement D'Algorithme De La Recherche Opérationnelle</t>
  </si>
  <si>
    <t>Sciences Aéronautiques</t>
  </si>
  <si>
    <t>Aéronefs</t>
  </si>
  <si>
    <t>Physique Fondamentale Et Appliquée</t>
  </si>
  <si>
    <t>Cancérologie</t>
  </si>
  <si>
    <t>Détections Informations &amp; Communications</t>
  </si>
  <si>
    <t>Eau, Environnement Et Developpement Durable</t>
  </si>
  <si>
    <t>Appareil Locomoteur Et Qualité Des Soins En Santé Publique</t>
  </si>
  <si>
    <t>Chimie Des Substances Naturelles Et De Biomolécules</t>
  </si>
  <si>
    <t>Environnement Et Technologie Pour L'Architecture Et Le Patrimoine</t>
  </si>
  <si>
    <t>Protection Et Valorisation Des Ressources Agrobiologiques</t>
  </si>
  <si>
    <t>Biotchnologies, Environnement et Santé</t>
  </si>
  <si>
    <t>Chimie Physique des Interfaces des matériaux Appliquées à L'environnement</t>
  </si>
  <si>
    <t>Etudes Physico-Chimiques</t>
  </si>
  <si>
    <t>Géométrie, Analyse, Contrôle Et Applications</t>
  </si>
  <si>
    <t>Modélisation Et Méthodes De Calcul</t>
  </si>
  <si>
    <t>Ressources Hydriques Et Environnement</t>
  </si>
  <si>
    <t>Mouvement De La Critique Littéraire En Algérie</t>
  </si>
  <si>
    <t>Didactique Du Français Fos</t>
  </si>
  <si>
    <t>Modèles Stochastiques, Statistiques Et Applications</t>
  </si>
  <si>
    <t>Développement Dans Les Sciences Sociales Et Sciences Humaines</t>
  </si>
  <si>
    <t>Génie Electrotechnique</t>
  </si>
  <si>
    <t>Linguistique Et Traduction</t>
  </si>
  <si>
    <t>Management Et Évaluation De Performance Des Entreprises</t>
  </si>
  <si>
    <t>Sociolinguistique Et Analyse De Discours</t>
  </si>
  <si>
    <t>Technologies Des Communications</t>
  </si>
  <si>
    <t>Gestion Des Connaissances Et Des Données Complexes</t>
  </si>
  <si>
    <t>La Protection Des Droits De Lhomme Entre Les Textes Internationaux Et Nationaux Et Leurs Effectivitès En Algèrie</t>
  </si>
  <si>
    <t>Bio toxicologie, Pharmacognosie  et valorisation biologiques des plantes  </t>
  </si>
  <si>
    <t>Etudes juridiques comparées</t>
  </si>
  <si>
    <t>Traduction et interprétation au sein de la communication multilingue</t>
  </si>
  <si>
    <t>Physique Et Dispositifs Semi-Conducteurs</t>
  </si>
  <si>
    <t>Université Tahri Mohamed de Béchar</t>
  </si>
  <si>
    <t>Phytochimie Et Synthèse Organique</t>
  </si>
  <si>
    <t>Commande Analyse Et Optimisation Des Systémes Électro Énergétiques</t>
  </si>
  <si>
    <t>Fiabilités Des Matériaux Et Des Structures En Régions Sahariennes</t>
  </si>
  <si>
    <t>Energétique En Zones Arides</t>
  </si>
  <si>
    <t>Valorisation Des Ressources Végétales Et Sécurité Alimentaire Des Zones Semi Arides Du Sud Ouest Algérien</t>
  </si>
  <si>
    <t>Etudes Sahariennes</t>
  </si>
  <si>
    <t>Mécanique Des Structures Lms</t>
  </si>
  <si>
    <t>Mécanique: Modélisation Et Expérimentation</t>
  </si>
  <si>
    <t>Molécules Bioactives Et Séparation Chirale</t>
  </si>
  <si>
    <t>Etudes Économiques Et Développement Local Dans Le Sud Ouest</t>
  </si>
  <si>
    <t>Architecture et Patrimoine Environnemental</t>
  </si>
  <si>
    <t xml:space="preserve">Chimie et sciences de l'environnement </t>
  </si>
  <si>
    <t xml:space="preserve">Fiabilité du Génie Mécanique </t>
  </si>
  <si>
    <t xml:space="preserve">Réseaux Intelligents et Energies Renouvlables </t>
  </si>
  <si>
    <t>Traitement de l'Information et Télécommunication</t>
  </si>
  <si>
    <t>Biomatériaux Et Phénomènes De Transport</t>
  </si>
  <si>
    <t>Procédés De Traitement Et Recyclage Des Rejets, 2003, Demande De Changement D’Intitulé À Matériaux Et Environnement Acceptée En 2010)</t>
  </si>
  <si>
    <t>Mécanique, Physique Et Modélisation Mathématique</t>
  </si>
  <si>
    <t>Didactique De La Langue Et Des Textes</t>
  </si>
  <si>
    <t>Electrotechnique Et Automatique</t>
  </si>
  <si>
    <t>Développement Local Durable</t>
  </si>
  <si>
    <t>Souveraineté Et Mondialisation</t>
  </si>
  <si>
    <t>Langue Et Art De La Communication</t>
  </si>
  <si>
    <t>Physique Des Techniques Expérimentales Et Ses Applications</t>
  </si>
  <si>
    <t>Systèmes Électroniques Avancés</t>
  </si>
  <si>
    <t>Etudes Historiques De La Méditerranée À Travers Les Âges</t>
  </si>
  <si>
    <t>Macroeconomie Et Finance International</t>
  </si>
  <si>
    <t>Chimie Organique Et Substances Naturelles</t>
  </si>
  <si>
    <t>Stratégies De Prévention Et De Lutte Contre La Drogue En Algérie</t>
  </si>
  <si>
    <t>Corpus, Étude Et Critique Des Manuscrits De La Région Et Autre</t>
  </si>
  <si>
    <t>Développement En Mécanique Et Matériaux</t>
  </si>
  <si>
    <t>Développement, Démocratie Et Droits De L'Homme En Algérie</t>
  </si>
  <si>
    <t>Sciences Et Informatique Des Matériaux</t>
  </si>
  <si>
    <t>Terme, Manuscrit Et Littérature Algérienne Écrite Dans La Presse</t>
  </si>
  <si>
    <t>Droit De L’Environnement</t>
  </si>
  <si>
    <t>Exploration Et Valorisation Des Ecosystèmes Steppiques</t>
  </si>
  <si>
    <t>Automatique Appliquée Et Diagnostic Industriel</t>
  </si>
  <si>
    <t>Politique De Développement Rural Dans La Steppe</t>
  </si>
  <si>
    <t>Réformes Du Système Constitutionnel Et La Bonne Gouvernance</t>
  </si>
  <si>
    <t>Staps - Système Sportif En Algérie</t>
  </si>
  <si>
    <t>Electrification Des Entreprises Industrielles</t>
  </si>
  <si>
    <t>Fiabilité Des Équipements Pétroliers Et Matériaux</t>
  </si>
  <si>
    <t>Génie Physique Des Hydrocarbures</t>
  </si>
  <si>
    <t>Physique De La Terre</t>
  </si>
  <si>
    <t>Synthèse Pétrochimique</t>
  </si>
  <si>
    <t>Technologies Des Hydrocarbures</t>
  </si>
  <si>
    <t>Automatique Appliquée</t>
  </si>
  <si>
    <t>Génie Mécanique Des Solides Et Systèmes</t>
  </si>
  <si>
    <t>Revêtement, Matériaux Et Environnement</t>
  </si>
  <si>
    <t>Traitement Et Mise En Forme Des Polymères Fibraux</t>
  </si>
  <si>
    <t>Dynamique Des Moteurs Et Vibroacoustique</t>
  </si>
  <si>
    <t>Ressources Minérales Et Énergétiques</t>
  </si>
  <si>
    <t>Conservation Et Valorisation Des Ressources Biologiques</t>
  </si>
  <si>
    <t>Energétique, Mécanique Et Ingénieries</t>
  </si>
  <si>
    <t>Informatique, De Modélisation, D'Optimisation Et Des Systèmes Électroniques</t>
  </si>
  <si>
    <t>Technologies Douces, Valorisation, Physico-Chimie Des Matériaux Biologiques Et Biodiversité</t>
  </si>
  <si>
    <t>Unité De Recherche: Matériaux, Procédés Et Environnement (Remplace Le Lr 2000 "Matériaux Minéraux Et Composites")</t>
  </si>
  <si>
    <t>L’Avenir De L’Économie Algérien Hors Les Hydrocarbures</t>
  </si>
  <si>
    <t>Performance Des Entreprises Économiques Algériennes Dans Le Cadre De La Dynamique Économique Internationale</t>
  </si>
  <si>
    <t>Etudes Politiques Et Internationales</t>
  </si>
  <si>
    <t>Centre_Universitaire_Ain_Temouchent</t>
  </si>
  <si>
    <t>Centre_Universitaire_El_Bayadh</t>
  </si>
  <si>
    <t>Centre_Universitaire_Mila</t>
  </si>
  <si>
    <t>Centre_Universitaire_Naama</t>
  </si>
  <si>
    <t>Centre_Universitaire_Relizane</t>
  </si>
  <si>
    <t>Centre_Universitaire_Tipaza</t>
  </si>
  <si>
    <t>Centre_Universitaire_Tissemssilt</t>
  </si>
  <si>
    <t>Ecole_des_Hautes_Etudes_Commerciales</t>
  </si>
  <si>
    <t>Ecole_National_des_Mines_Annaba</t>
  </si>
  <si>
    <t>Ecole_Nationale_Polytechnique</t>
  </si>
  <si>
    <t>Ecole_Nationale_polytechnique_ENSET_Oran</t>
  </si>
  <si>
    <t>Ecole_Nationale_Supérieure_Agronomie</t>
  </si>
  <si>
    <t>Ecole_nationale_supérieure_de_journalisme_et_des_sciences_de_information</t>
  </si>
  <si>
    <t>Ecole_Nationale_Supérieure_des_Sciences_Commerciales_et_Finacieres_ESC</t>
  </si>
  <si>
    <t>Ecole_Nationale_Supérieure_des_Travaux_Publics</t>
  </si>
  <si>
    <t>Ecole_Nationale_Supérieure_en_Informatique</t>
  </si>
  <si>
    <t>Ecole_Nationale_Supérieure_en_Sciences_et_Technologie_du_Sport</t>
  </si>
  <si>
    <t>Ecole_Nationale_Supérieure_en_Statistique_et_en_Economie_Appliquée</t>
  </si>
  <si>
    <t>Ecole_Nationale_Supérieure_Hydraulique</t>
  </si>
  <si>
    <t>Ecole_Nationale_Supérieure_Informatique_Sidi_Bel_Abbes</t>
  </si>
  <si>
    <t>Ecole_Nationale_Vétérinaire</t>
  </si>
  <si>
    <t>Ecole_Normale_Superieure_de_Constantine</t>
  </si>
  <si>
    <t>Ecole_Normale_Supérieure_de_Kouba</t>
  </si>
  <si>
    <t>Ecole_Normale_Supérieure_de_Laghouat</t>
  </si>
  <si>
    <t>Ecole_Normale_Supérieure_des_Lettres_et_Sciences_Sociales_Bouzaréah</t>
  </si>
  <si>
    <t>Institut_National_des_Télécommunications_et_des_Technologies_de_Information_et_de_la_Communication_Oran</t>
  </si>
  <si>
    <t>Université_20_Août_1955_de_Skikda</t>
  </si>
  <si>
    <t>Université_8_mai_1945_de_Guelma</t>
  </si>
  <si>
    <t>Université_Abdelhamid_Ibn_Badis_de_Mostaganem</t>
  </si>
  <si>
    <t>Université_Abderrahmane_Mira_de_Béjaia</t>
  </si>
  <si>
    <t>Université_Abou_Elkacem_Saad_Allah_Alger_2</t>
  </si>
  <si>
    <t>Université_Aboubeker_Belkaid_de_Tlemcen</t>
  </si>
  <si>
    <t>Université_Ahmed_Ben_Bella_Es_Senia_Oran_1</t>
  </si>
  <si>
    <t>Université_Ahmed_Draya_Adrar</t>
  </si>
  <si>
    <t>Université_Akli_Mohand_Oulhadj_de_Bouira</t>
  </si>
  <si>
    <t>Université_Alger_3</t>
  </si>
  <si>
    <t>Université_Badji_Mokhtar_de_Annaba</t>
  </si>
  <si>
    <t>Université_Batna_2</t>
  </si>
  <si>
    <t>Université_Benyoucef_Benkhedda_Alger</t>
  </si>
  <si>
    <t>Université_Chadli_Bendjedid_El_Tarf</t>
  </si>
  <si>
    <t>Université_de_Abdelhamid_Mehri_de_Constantine_2</t>
  </si>
  <si>
    <t>Université_de_Constantine_3</t>
  </si>
  <si>
    <t>Université_de_Ghardaïa</t>
  </si>
  <si>
    <t>Université_de_Khenchela</t>
  </si>
  <si>
    <t>Université_des_Sciences_et_de_la_Technologie_Houari_Boumediène_USTHB</t>
  </si>
  <si>
    <t>Université_des_Sciences_et_de_la_Technologie_Mohamed_Boudiaf_Oran</t>
  </si>
  <si>
    <t>Université_des_Sciences_Islamiques_Emir_Abdelkader_de_Constantine</t>
  </si>
  <si>
    <t>Université_El_Djilali_Bounaama_dit_Si_Mhamed_de_Khemis_Miliana</t>
  </si>
  <si>
    <t>Université_El_Djilali_Liabès_de_Sidi_Bel_Abbès</t>
  </si>
  <si>
    <t>Université_El_Hadj_Lakhdar_de_Batna_1</t>
  </si>
  <si>
    <t>Université_Ferhat_Abbes_de_Sétif_1</t>
  </si>
  <si>
    <t>Université_Frères_Mentouri_de_Constantine_1</t>
  </si>
  <si>
    <t>Université_Hassiba_Ben_Bouali_de_Chlef</t>
  </si>
  <si>
    <t>Université_Ibn_Khaldoun_de_Tiaret</t>
  </si>
  <si>
    <t>Université_Kasdi_Merbah_de_Ouargla</t>
  </si>
  <si>
    <t>Université_Lamine_Debaghine_de_Sétif_2</t>
  </si>
  <si>
    <t>Université_Larbi_Ben_Mhidi_de_Oum_El_Bouaghi</t>
  </si>
  <si>
    <t>Université_Larbi_Tebessi_de_Tébessa</t>
  </si>
  <si>
    <t>Université_Lounici_Ali_de_Blida_2</t>
  </si>
  <si>
    <t>Université_Mohamed_Ben_Ahmed Oran_2</t>
  </si>
  <si>
    <t>Université_Mohamed_Boudiaf_de_Msila</t>
  </si>
  <si>
    <t>Université_Mohamed_Cherif_Mesaadia_de_Souk_Ahras</t>
  </si>
  <si>
    <t>Université_Mohamed_El_Bachir_El_Ibrahimi_de_Bordj_Bou_Arréridj</t>
  </si>
  <si>
    <t>Université_Mohamed_Essedik_Ben_Yahia_de_Jijel</t>
  </si>
  <si>
    <t>Université_Mohamed_Khider_de_Biskra</t>
  </si>
  <si>
    <t>Université_Mohamed_Lakhdar_Ben_Amara_dit_Hamma_Lakhdar_El_Oued</t>
  </si>
  <si>
    <t>Université_Mouloud_Maameri_de_Tizi_Ouzou</t>
  </si>
  <si>
    <t>Université_Omar_Telidji_de_Laghouat</t>
  </si>
  <si>
    <t>Université_Saad_Dahlab_de_Blida_1</t>
  </si>
  <si>
    <t>Université_Tahar_Moulay_de_Saida</t>
  </si>
  <si>
    <t>Université_Tahri_Mohamed_de_Béchar</t>
  </si>
  <si>
    <t>Université_Yahia_Farès_de__Médéa</t>
  </si>
  <si>
    <t>Université_Ziane_Achour_de_Djelfa</t>
  </si>
  <si>
    <t>Ecole Nationale Supérieure des Sciences de la Mer et de Aménagement du Littoral</t>
  </si>
  <si>
    <t>Ecole Préparatoire en Sciences Economiques Commerciales et de Gestion</t>
  </si>
  <si>
    <t>Institut Pasteur Algérie</t>
  </si>
  <si>
    <t>Analyse du travail et I' etudes ergonomique</t>
  </si>
  <si>
    <t>Ecole_Nationale_Supérieure_des_Sciences_de_la_Mer_et_de_Aménagement_du_Littoral</t>
  </si>
  <si>
    <t>Ecole_Polytechnique_d’Architecteur_et_Urbanisme</t>
  </si>
  <si>
    <t>Ecole_Préparatoire_en_Sciences_Economiques_Commerciales_et_de_Gestion</t>
  </si>
  <si>
    <t>Institut_Pasteur_Algérie</t>
  </si>
  <si>
    <t>Ecole Polytechnique Architecteur et Urbanisme</t>
  </si>
  <si>
    <t>Institut_de_Maritime_Bousmail</t>
  </si>
  <si>
    <t>Institut de Maritime Bousmail</t>
  </si>
  <si>
    <t>Institut National de la Poste et des TIC</t>
  </si>
  <si>
    <t>Institut_National_de_la_Poste_et_des_TIC</t>
  </si>
  <si>
    <t>Université_Mohamed_Ben_Ahmed_Oran_2</t>
  </si>
  <si>
    <t>Université Mohamed Ben Ahmed Oran 2</t>
  </si>
  <si>
    <t>Université_Mustapha_Stambouli_de_Mascara</t>
  </si>
  <si>
    <t>Université Mustapha Stambouli de Mascara</t>
  </si>
  <si>
    <t>Université_Yahia_Farès_de_Médéa</t>
  </si>
  <si>
    <t>Université Ahmed Bougara dit Si Mhamed de Boumerdès</t>
  </si>
  <si>
    <t>Université_Ahmed_Bougara_dit_Si_Mhamed_de_Boumerdès</t>
  </si>
  <si>
    <t>Centre Universitaire de Tamanrasset</t>
  </si>
  <si>
    <t>Centre_Universitaire_de_Tamanrasset</t>
  </si>
  <si>
    <t>Étiquettes de lignes</t>
  </si>
  <si>
    <t>مداخلة/جدارية</t>
  </si>
  <si>
    <t>Projets de Recherche Internationaux Multilatéraux</t>
  </si>
  <si>
    <t>Projets de Recherche Internationaux Bilatéraux</t>
  </si>
  <si>
    <t>Projets de Recherche Intersectoriels</t>
  </si>
  <si>
    <t>Projets de Recherche Sectoriels</t>
  </si>
  <si>
    <t>Projets de Recherche Spécifique; Rayonnement de l’Etablissement</t>
  </si>
  <si>
    <t>Projets de Recherche Spécifique; Recherche Formation (projet de thèse, …)</t>
  </si>
  <si>
    <t xml:space="preserve">R/M </t>
  </si>
  <si>
    <t>Conférence d’audience internationale avec actes</t>
  </si>
  <si>
    <t>Exploitation du brevet</t>
  </si>
  <si>
    <t>Total de l’adéquation et interactions avec l’environnement économique, culturel et social</t>
  </si>
  <si>
    <t>الشهادة الأخيرة</t>
  </si>
  <si>
    <t xml:space="preserve">    Liste exhaustive des membres de l’équipe par grade (dont les Doctorant, LMD et autres)</t>
  </si>
  <si>
    <t>cc</t>
  </si>
  <si>
    <t>Courriel professionnel</t>
  </si>
  <si>
    <t>Courriel personnel</t>
  </si>
  <si>
    <t xml:space="preserve">    القائمة المفصلة لأعضاء الفرقة (طلبة الدكتوراه، نظام LMD ،..........الخ)</t>
  </si>
  <si>
    <t>Domaines</t>
  </si>
  <si>
    <t>Physique et Astronomie</t>
  </si>
  <si>
    <t>Sciences de la Terre et des Planètes</t>
  </si>
  <si>
    <t>Sciences de l'Environnement</t>
  </si>
  <si>
    <t>Sciences des Matériaux</t>
  </si>
  <si>
    <t>Energie</t>
  </si>
  <si>
    <t>Ingénierie</t>
  </si>
  <si>
    <t>Dentisterie</t>
  </si>
  <si>
    <t>Professions de la Santé</t>
  </si>
  <si>
    <t>Médecine</t>
  </si>
  <si>
    <t>Profession d'Infirmier</t>
  </si>
  <si>
    <t>Sciences Vétérinaires</t>
  </si>
  <si>
    <t>Sciences Sociales</t>
  </si>
  <si>
    <t>Economie, Econométrie et Finances</t>
  </si>
  <si>
    <t>Commerce, Gestion et Comptabilité</t>
  </si>
  <si>
    <t>Sciences de la Décision</t>
  </si>
  <si>
    <t>D20</t>
  </si>
  <si>
    <t>Psychologies</t>
  </si>
  <si>
    <t>D21</t>
  </si>
  <si>
    <t>Arts et Sciences Humaines</t>
  </si>
  <si>
    <t>D22</t>
  </si>
  <si>
    <t>Agronomie et Biologie</t>
  </si>
  <si>
    <t>D23</t>
  </si>
  <si>
    <t>Biochimie, Génétique et biologie moléculaire</t>
  </si>
  <si>
    <t>D24</t>
  </si>
  <si>
    <t>Immunologie et Microbiologie</t>
  </si>
  <si>
    <t>D25</t>
  </si>
  <si>
    <t>Neurologie</t>
  </si>
  <si>
    <t>D26</t>
  </si>
  <si>
    <t>Pharmacologie, Toxicologie et Pharmaceutique</t>
  </si>
  <si>
    <t>D27</t>
  </si>
  <si>
    <t>تحقيق أو دراسة مخطوط</t>
  </si>
  <si>
    <t>مرجع بيداغوجي مطبوع</t>
  </si>
  <si>
    <t>فصل من مرجع بيداغوجي مطبوع</t>
  </si>
  <si>
    <t>Total de la production scientifique</t>
  </si>
  <si>
    <t>استثنائي: المؤتمر العالمي مع الأعمال المنشورة</t>
  </si>
  <si>
    <t>محاضرة متنقلة (قارتين) مع الأعمال المنشورة ضمن WOS</t>
  </si>
  <si>
    <t>محاضرة متنقلة مع الأعمال المنشورة (قارتان)</t>
  </si>
  <si>
    <t>محاضرة متنقلة قارية مع الأعمال المنشورة ضمن WOS</t>
  </si>
  <si>
    <t>محاضرة متنقلة قارية مع الأعمال المنشورة</t>
  </si>
  <si>
    <t>محاضرة مع الأعمال المنشورة ضمن WOS</t>
  </si>
  <si>
    <t>محاضرة دولية مع الأعمال المنشورة</t>
  </si>
  <si>
    <t xml:space="preserve"> محاضرة وطنية مع الأعمال المنشورة</t>
  </si>
  <si>
    <t>مداخلة ضمن محاضرة متنقلة مع الأعمال المنشورة (قارتين)</t>
  </si>
  <si>
    <t>مداخلة ضمن محاضرة دولية مع الأعمال المنشورة</t>
  </si>
  <si>
    <t>مداخلة ضمن محاضرة وطنية مع الأعمال المنشورة</t>
  </si>
  <si>
    <t>مداخلة ضمن محاضرة متنقلة مع الأعمال المنشورة WOS</t>
  </si>
  <si>
    <t>مداخلة ضمن محاضرة مع الأعمال المنشورة ضمن WOS</t>
  </si>
  <si>
    <t>Projets de Recherche Spécifique: Recherche Appliquée</t>
  </si>
  <si>
    <t>Projets de Recherche Spécifique, Recherche Développement</t>
  </si>
  <si>
    <t>مشاريع البحث الخاص: بحث تطبيقى</t>
  </si>
  <si>
    <t>مشاريع البحث الخاص: تطوير</t>
  </si>
  <si>
    <t>c) Participation à des écoles thématique de recherche</t>
  </si>
  <si>
    <t>Internationale indexée</t>
  </si>
  <si>
    <t>Internationale</t>
  </si>
  <si>
    <t>Nationale</t>
  </si>
  <si>
    <t>18 pts/نقطة</t>
  </si>
  <si>
    <t>ج) المشاركة في المدارس الموضوعاتية للبحث</t>
  </si>
  <si>
    <t>دولي مصنف</t>
  </si>
  <si>
    <t>Nom de l'école</t>
  </si>
  <si>
    <t>Période</t>
  </si>
  <si>
    <t>إسم المدرسة</t>
  </si>
  <si>
    <t>Titre du cours dispense</t>
  </si>
  <si>
    <t>فترة</t>
  </si>
  <si>
    <t>عنوان الدرس المقدّم</t>
  </si>
  <si>
    <t>مؤسسة</t>
  </si>
  <si>
    <t>Comité CS/CO</t>
  </si>
  <si>
    <t>مشاريع البحث الخاص؛ البحث التكويني (مشروع الأطروحة، ما بعد التدرج، ...)</t>
  </si>
  <si>
    <t>اللجنة علمية / تنظيمية</t>
  </si>
  <si>
    <t>مؤتمر وطني أو لقاء منتظم</t>
  </si>
  <si>
    <t>محاضرة للإعلان و التعميم</t>
  </si>
  <si>
    <t>Date de soutenance</t>
  </si>
  <si>
    <t>تاريخ المناقشة</t>
  </si>
  <si>
    <t>مكان المناقشة</t>
  </si>
  <si>
    <t>Lieu de soutenance</t>
  </si>
  <si>
    <t># Pub. Wos</t>
  </si>
  <si>
    <t># pub. Cat B</t>
  </si>
  <si>
    <t>عدد إصدار صنف WOS</t>
  </si>
  <si>
    <t>عدد إصدارصنف B</t>
  </si>
  <si>
    <t>عضو في الفرقة</t>
  </si>
  <si>
    <t>عنوان</t>
  </si>
  <si>
    <t>d) Projets et programmes de recherche en cours</t>
  </si>
  <si>
    <t>e) Président ou membre du CS et/ou du CO d’une conférence ou d’un workshop</t>
  </si>
  <si>
    <t>مترشح (اسم ، لقب)</t>
  </si>
  <si>
    <t>د) مشاريع وبرامج البحث الحالية</t>
  </si>
  <si>
    <t>ﻫ) رئيس أو عضو اللجنة العلمية و/أو لجنة تنظيم محاضرة أو ورشة عمل</t>
  </si>
  <si>
    <t>استثنائي : تنظيم قوافل علمية مع شخصيات عالمية بارزة</t>
  </si>
  <si>
    <t>WOS "عدد خاص"</t>
  </si>
  <si>
    <t>Etablissement  de Global</t>
  </si>
  <si>
    <t>*** Universités ***</t>
  </si>
  <si>
    <t>U. Alger-2-</t>
  </si>
  <si>
    <t>U. Alger-3-</t>
  </si>
  <si>
    <t>U. Formation Continue</t>
  </si>
  <si>
    <t>*** Ecoles Nationales Supérieures ***</t>
  </si>
  <si>
    <t>ENS-TP ex ENTP</t>
  </si>
  <si>
    <t>ENP Harrach</t>
  </si>
  <si>
    <t>ENS-Agro. ex INA</t>
  </si>
  <si>
    <t>ENS-SCF ex ESC</t>
  </si>
  <si>
    <t>ENS-SEA ex INPS</t>
  </si>
  <si>
    <t>ENS-Archit. ex EPAU</t>
  </si>
  <si>
    <t>ENS-Vétérinaires</t>
  </si>
  <si>
    <t>ENS-H Blida</t>
  </si>
  <si>
    <t>ESI ex-INI</t>
  </si>
  <si>
    <t>EHEC</t>
  </si>
  <si>
    <t>ENP Oran ex Enset</t>
  </si>
  <si>
    <t>ENS-Management</t>
  </si>
  <si>
    <t>ENSSMAL</t>
  </si>
  <si>
    <t>ENST</t>
  </si>
  <si>
    <t>ENS-JSI</t>
  </si>
  <si>
    <t>ENSSP</t>
  </si>
  <si>
    <t>ENS-Mine &amp; Métallugie</t>
  </si>
  <si>
    <t>ENP Constantine</t>
  </si>
  <si>
    <t>ENS-Biotechnologie</t>
  </si>
  <si>
    <t>*** Ecoles Normales Supérieures ***</t>
  </si>
  <si>
    <t>Ens Kouba</t>
  </si>
  <si>
    <t>Ens Constantine</t>
  </si>
  <si>
    <t>Ens Bouzaréah</t>
  </si>
  <si>
    <t>Ens Laghouat</t>
  </si>
  <si>
    <t>Ens Skikda</t>
  </si>
  <si>
    <t>Ens Mostaganem</t>
  </si>
  <si>
    <t>*** Ecoles Préparatoires ***</t>
  </si>
  <si>
    <t>EPSc.N&amp;V Alger</t>
  </si>
  <si>
    <t>EPST Alger</t>
  </si>
  <si>
    <t>EPSE Alger</t>
  </si>
  <si>
    <t>EPST Annaba</t>
  </si>
  <si>
    <t>EPST Oran</t>
  </si>
  <si>
    <t>EPST Tlemcen</t>
  </si>
  <si>
    <t>EPSE Annaba</t>
  </si>
  <si>
    <t>EPSE Constantine</t>
  </si>
  <si>
    <t>EPSE Oran</t>
  </si>
  <si>
    <t>EPSE Tlemcen</t>
  </si>
  <si>
    <t>*** Centres Universitaires ***</t>
  </si>
  <si>
    <t>CU. Tamanrasset</t>
  </si>
  <si>
    <t>CU. Ain Temouchent</t>
  </si>
  <si>
    <t>CU. Mila</t>
  </si>
  <si>
    <t>CU. Rélizane</t>
  </si>
  <si>
    <t>CU. Tissemsilt</t>
  </si>
  <si>
    <t>CU. Naâma</t>
  </si>
  <si>
    <t>CU. El Bayadh</t>
  </si>
  <si>
    <t>CU. Tindouf</t>
  </si>
  <si>
    <t>CU. Tipasa</t>
  </si>
  <si>
    <t>CU. Illizi</t>
  </si>
  <si>
    <t>*** Centres de recherche MESRS ***</t>
  </si>
  <si>
    <t>CERIST</t>
  </si>
  <si>
    <t>CREAD</t>
  </si>
  <si>
    <t>CDER</t>
  </si>
  <si>
    <t>CDTA</t>
  </si>
  <si>
    <t>CRSTDLA</t>
  </si>
  <si>
    <t>CRSTRA</t>
  </si>
  <si>
    <t>CRASC</t>
  </si>
  <si>
    <t>CRAPC</t>
  </si>
  <si>
    <t>CSC</t>
  </si>
  <si>
    <t>CRB. Constantine</t>
  </si>
  <si>
    <t>CRTSE</t>
  </si>
  <si>
    <t>*** Centres de recherche HORS MESRS ***</t>
  </si>
  <si>
    <t>CETIM</t>
  </si>
  <si>
    <t>CREM</t>
  </si>
  <si>
    <t>CRAAG</t>
  </si>
  <si>
    <t>CRNA</t>
  </si>
  <si>
    <t>CRNB</t>
  </si>
  <si>
    <t>CRND</t>
  </si>
  <si>
    <t>CRNT</t>
  </si>
  <si>
    <t>CNERIB</t>
  </si>
  <si>
    <t>CENAP</t>
  </si>
  <si>
    <t>CGS</t>
  </si>
  <si>
    <t>CNRA</t>
  </si>
  <si>
    <t xml:space="preserve">CNRPAH </t>
  </si>
  <si>
    <t>CNRDPA</t>
  </si>
  <si>
    <t>CNTS</t>
  </si>
  <si>
    <t>CNERMN54</t>
  </si>
  <si>
    <t>INFS/STS DelyBrahim</t>
  </si>
  <si>
    <t>IS Maritime Bousmail</t>
  </si>
  <si>
    <t>INPTIC</t>
  </si>
  <si>
    <t>INRF</t>
  </si>
  <si>
    <t>INRAA</t>
  </si>
  <si>
    <t>INRE</t>
  </si>
  <si>
    <t>INTTIC Oran ex-ITO</t>
  </si>
  <si>
    <t>Institut Pasteur</t>
  </si>
  <si>
    <t>*** Agences de Recherche ***</t>
  </si>
  <si>
    <t>ATRSS</t>
  </si>
  <si>
    <t>ATRST</t>
  </si>
  <si>
    <t>ANVREDET</t>
  </si>
  <si>
    <t>ATRSNV</t>
  </si>
  <si>
    <t>ATRSSH</t>
  </si>
  <si>
    <t>ATBSA</t>
  </si>
  <si>
    <t>U. Oran-1-</t>
  </si>
  <si>
    <t>U. Oran-2-</t>
  </si>
  <si>
    <t>U. Batna-1-</t>
  </si>
  <si>
    <t>ESI Sidi Bel Abbès</t>
  </si>
  <si>
    <t>Ens sétif</t>
  </si>
  <si>
    <t>Ens Bou Saâda</t>
  </si>
  <si>
    <t>Ens Ouargla</t>
  </si>
  <si>
    <t>Ens Béchar</t>
  </si>
  <si>
    <t>Ens Oran</t>
  </si>
  <si>
    <t>1. Ecole préparatoire en sciences économiques, commerciales et sciences de gestion à Alger</t>
  </si>
  <si>
    <t>2. Ecole préparatoire en sciences de la nature et de la vie à Alger</t>
  </si>
  <si>
    <t>3. Ecole préparatoire en sciences et techniques à Alger</t>
  </si>
  <si>
    <t>1. Ecole préparatoire en sciences et techniques à Annaba</t>
  </si>
  <si>
    <r>
      <t>2.</t>
    </r>
    <r>
      <rPr>
        <sz val="9"/>
        <color rgb="FF000000"/>
        <rFont val="Arial"/>
        <family val="2"/>
      </rPr>
      <t> Ecole préparatoire en sciences économiques, commerciales et sciences de gestion à Constantine</t>
    </r>
  </si>
  <si>
    <t>3. Ecole préparatoire en sciences économiques, commerciales et sciences de gestion à Annaba</t>
  </si>
  <si>
    <t> Ecole préparatoire en sciences et techniques à Tlemcen</t>
  </si>
  <si>
    <t>2. Ecole préparatoire en sciences économiques, commerciales et sciences de gestion à Oran</t>
  </si>
  <si>
    <t>3. Ecole préparatoire en sciences économiques, commerciales et sciences de gestion à Tlemcen</t>
  </si>
  <si>
    <t>4. Ecole préparatoire en sciences et techniques à Oran</t>
  </si>
  <si>
    <t>5. Ecole Préparatoire en sciences de la nature et de la vie de Mostaganem</t>
  </si>
  <si>
    <r>
      <t>6.</t>
    </r>
    <r>
      <rPr>
        <sz val="9"/>
        <color rgb="FF000000"/>
        <rFont val="Arial"/>
        <family val="2"/>
      </rPr>
      <t>  Ecole Préparatoire en sciences de la nature et de la vie d'Oran</t>
    </r>
  </si>
  <si>
    <t>EPSc.N&amp;V Mostaganem</t>
  </si>
  <si>
    <t>EPSc.N&amp;V Oran</t>
  </si>
  <si>
    <t>1. Centre universitaire Amin Eloukkal El Hadj Moussa Ag Akhamouk de Tamanrasset</t>
  </si>
  <si>
    <t>2. Centre universitaire Morsli Abdellah de Tipaza</t>
  </si>
  <si>
    <t>3. Centre Universitaire d'Illizi</t>
  </si>
  <si>
    <t>1. Centre Universitaire de Tissemsilt</t>
  </si>
  <si>
    <t>2. Centre Universitaire Belhadj Bouchaib de Aïn Témouchent</t>
  </si>
  <si>
    <t>3. Centre universitaire Ahmed Zabana de Rélizane</t>
  </si>
  <si>
    <t>4. Centre universitaire Salhi Ahmed dit Ali de Naama</t>
  </si>
  <si>
    <t>5. Centre universitaire  Nour Elbachir d'El Bayadh</t>
  </si>
  <si>
    <t>1.  Centre Universitaire Abdelhafid Boussouf de Mila</t>
  </si>
  <si>
    <t>6. Centre universitaire de Tindouf</t>
  </si>
  <si>
    <t>7. Centre universitaire de Maghnia</t>
  </si>
  <si>
    <t>CU. Maghnia</t>
  </si>
  <si>
    <t>***Autres renseigner ds l'observation***</t>
  </si>
  <si>
    <t>U. Batna-2-</t>
  </si>
  <si>
    <t>Observation(libre)</t>
  </si>
  <si>
    <t>Nom de la revue</t>
  </si>
  <si>
    <t>Année</t>
  </si>
  <si>
    <t>Publication dans la catégorie (à l’international)</t>
  </si>
  <si>
    <t>اسم المجلة</t>
  </si>
  <si>
    <t>السنة</t>
  </si>
  <si>
    <t>Val G Domaine</t>
  </si>
  <si>
    <t xml:space="preserve">ordre G D </t>
  </si>
  <si>
    <t>ISSN/ISBN</t>
  </si>
  <si>
    <t>Date debut et fin du projet</t>
  </si>
  <si>
    <t>تاريخ بداية ونهاية المشروع</t>
  </si>
  <si>
    <r>
      <rPr>
        <b/>
        <sz val="12"/>
        <rFont val="Cambria"/>
        <family val="1"/>
        <scheme val="major"/>
      </rPr>
      <t>ﻫ)</t>
    </r>
    <r>
      <rPr>
        <sz val="12"/>
        <rFont val="Cambria"/>
        <family val="1"/>
        <scheme val="major"/>
      </rPr>
      <t xml:space="preserve"> رئيس أو عضو اللجنة العلمية و/أو لجنة تنظيم محاضرة أو ورشة عمل</t>
    </r>
  </si>
  <si>
    <r>
      <t xml:space="preserve">  </t>
    </r>
    <r>
      <rPr>
        <b/>
        <sz val="12"/>
        <color theme="1"/>
        <rFont val="Cambria"/>
        <family val="1"/>
        <scheme val="major"/>
      </rPr>
      <t>e)</t>
    </r>
    <r>
      <rPr>
        <sz val="12"/>
        <color theme="1"/>
        <rFont val="Cambria"/>
        <family val="1"/>
        <scheme val="major"/>
      </rPr>
      <t xml:space="preserve"> Président ou membre du CS et/ou du CO d’une conférence ou d’un workshop</t>
    </r>
  </si>
  <si>
    <r>
      <t xml:space="preserve">  </t>
    </r>
    <r>
      <rPr>
        <b/>
        <sz val="12"/>
        <color theme="1"/>
        <rFont val="Cambria"/>
        <family val="1"/>
        <scheme val="major"/>
      </rPr>
      <t>d)</t>
    </r>
    <r>
      <rPr>
        <sz val="12"/>
        <color theme="1"/>
        <rFont val="Cambria"/>
        <family val="1"/>
        <scheme val="major"/>
      </rPr>
      <t xml:space="preserve"> Projets et programmes de recherche en cours</t>
    </r>
  </si>
  <si>
    <r>
      <t xml:space="preserve">  </t>
    </r>
    <r>
      <rPr>
        <b/>
        <sz val="12"/>
        <color theme="1"/>
        <rFont val="Cambria"/>
        <family val="1"/>
        <scheme val="major"/>
      </rPr>
      <t>c)</t>
    </r>
    <r>
      <rPr>
        <sz val="12"/>
        <color theme="1"/>
        <rFont val="Cambria"/>
        <family val="1"/>
        <scheme val="major"/>
      </rPr>
      <t xml:space="preserve"> Participation à des écoles thématique de recherche</t>
    </r>
  </si>
  <si>
    <r>
      <rPr>
        <b/>
        <sz val="12"/>
        <rFont val="Cambria"/>
        <family val="1"/>
        <scheme val="major"/>
      </rPr>
      <t>ج)</t>
    </r>
    <r>
      <rPr>
        <sz val="12"/>
        <rFont val="Cambria"/>
        <family val="1"/>
        <scheme val="major"/>
      </rPr>
      <t xml:space="preserve"> المشاركة في المدارس الموضوعاتية للبحث</t>
    </r>
  </si>
  <si>
    <r>
      <rPr>
        <b/>
        <sz val="12"/>
        <rFont val="Cambria"/>
        <family val="1"/>
        <scheme val="major"/>
      </rPr>
      <t>د)</t>
    </r>
    <r>
      <rPr>
        <sz val="12"/>
        <rFont val="Cambria"/>
        <family val="1"/>
        <scheme val="major"/>
      </rPr>
      <t xml:space="preserve"> مشاريع وبرامج البحث الحالية</t>
    </r>
  </si>
  <si>
    <t>جدول مختصر 2</t>
  </si>
  <si>
    <t>جدول مختصر 3</t>
  </si>
  <si>
    <t xml:space="preserve">  3. Rayonnement, visibilité et attractivité académique </t>
  </si>
  <si>
    <t xml:space="preserve">3. الإشعاع، المقروئية و الاستقطاب الجامعي   </t>
  </si>
  <si>
    <t xml:space="preserve"> 4. Adéquation et interactions avec l’environnement économique, culturel et social</t>
  </si>
  <si>
    <t>4.التلاؤم والتفاعل مع المحيط الاقتصادي والثقافي والاجتماعي</t>
  </si>
  <si>
    <t xml:space="preserve">  5. Visibilité sur le Web (Facultatif)</t>
  </si>
  <si>
    <t>5. الوضوح على شبكة الانترنت (إختياري)</t>
  </si>
  <si>
    <t>مجموع</t>
  </si>
  <si>
    <t>Maitre Assistant A Doctorant</t>
  </si>
  <si>
    <t>Maitre Assistant B Doctorant</t>
  </si>
  <si>
    <t>حدّد المقال (عنوان؛رقم وصفحات)</t>
  </si>
  <si>
    <t>M</t>
  </si>
  <si>
    <t>Nbre M</t>
  </si>
  <si>
    <t xml:space="preserve">    التصنيف الموضوعاتي للفرقة </t>
  </si>
  <si>
    <t>Préciser l’article (Titre, numéro  et pages)</t>
  </si>
  <si>
    <t xml:space="preserve">a) Organisation de périples scientifiques, de salons ou autres  activités pour la diffusion de la science et de
 la technologie et/ou la diffusion de la culture scientifique 
</t>
  </si>
  <si>
    <t xml:space="preserve"> 4. Adéquation et interactions avec l’environnement 
économique, culturel et social</t>
  </si>
  <si>
    <t xml:space="preserve"> 2. Production scientifique</t>
  </si>
  <si>
    <t xml:space="preserve"> 3. Rayonnement, visibilité et attractivité académique</t>
  </si>
  <si>
    <t xml:space="preserve"> 5. Visibilité sur le web</t>
  </si>
  <si>
    <t>3. الإشعاع، المقروئية والاستقطاب الأكاديمي</t>
  </si>
  <si>
    <t>4. التلاؤم والتفاعل مع المحيط الاقتصادي والثقافي والاجتماعي</t>
  </si>
  <si>
    <t>5. الوضوح على شبكة الانترنت</t>
  </si>
  <si>
    <t>d) Google citation</t>
  </si>
  <si>
    <t>د) إحالة قوقل</t>
  </si>
  <si>
    <t xml:space="preserve"> </t>
  </si>
  <si>
    <t>Téléphone Fixe/Portable</t>
  </si>
  <si>
    <t>الهاتف الثابت/النقال</t>
  </si>
  <si>
    <t>Tlemcen</t>
  </si>
  <si>
    <t>Non</t>
  </si>
  <si>
    <t>Membre</t>
  </si>
  <si>
    <t>Orateur</t>
  </si>
  <si>
    <t>Invité</t>
  </si>
  <si>
    <t>Orale</t>
  </si>
  <si>
    <t xml:space="preserve">
</t>
  </si>
  <si>
    <t>Responsable</t>
  </si>
  <si>
    <t>Comité d'organisation</t>
  </si>
  <si>
    <t>Rapporteur</t>
  </si>
  <si>
    <t>Président</t>
  </si>
  <si>
    <t xml:space="preserve">Invité </t>
  </si>
  <si>
    <t>Convention dans le cadre du Projet national PNR</t>
  </si>
  <si>
    <t>Le Salon National de la Valorisation des Résultats des Programmes Nationaux de Recherche (PNR)</t>
  </si>
  <si>
    <t xml:space="preserve">Présentation du bilan de PNR </t>
  </si>
  <si>
    <t>ZADJAOUI Abdeldjalil</t>
  </si>
  <si>
    <t>RISAM</t>
  </si>
  <si>
    <t>W0463901</t>
  </si>
  <si>
    <t>MATALLAH Mohammed</t>
  </si>
  <si>
    <t>risam.univ-tlemcen.dz</t>
  </si>
  <si>
    <t>Risque Géotechnique</t>
  </si>
  <si>
    <t>RG</t>
  </si>
  <si>
    <t>ZADJAOUI</t>
  </si>
  <si>
    <t>Abdeldjalil</t>
  </si>
  <si>
    <t>SMAIL</t>
  </si>
  <si>
    <t>Nadia</t>
  </si>
  <si>
    <t>ROUISSAT</t>
  </si>
  <si>
    <t>BENADLA</t>
  </si>
  <si>
    <t>YAHIAOUI YOUCEFI</t>
  </si>
  <si>
    <t>Zahira</t>
  </si>
  <si>
    <t>DAHHAOUI</t>
  </si>
  <si>
    <t>Hachimi</t>
  </si>
  <si>
    <t>AISSAOUI</t>
  </si>
  <si>
    <t>Soufyane</t>
  </si>
  <si>
    <t>CHALABI</t>
  </si>
  <si>
    <t>Youssouf</t>
  </si>
  <si>
    <t>BOUROUIS</t>
  </si>
  <si>
    <t>CHOGUEUR</t>
  </si>
  <si>
    <t>Aissa</t>
  </si>
  <si>
    <t xml:space="preserve">Les travaux de l'équipe se poretent sur des aspects théoriques, expérimentaux et numériques pour répondre à des problèmes de secteurs des bâtiments et travaux publics. Il s'agit d'une thématique qui combine le couplage hydro-thermo-mécanique en tenant compte des risques géotechniques et sismiques. Ces phénomènes interviennent dans plusieurs applications pratiques telles que la sécheresses, les innondations le risque sismique ainsi que les procédés de réalisation des ouvrages hydrauliques. Les objectifs de l’équipe de recherche :
                                 Proposition d'un protocole de mesure des petites déformations lors des séismes développement d'un appareillage en cours,
                                 Simulation et développement de modèles simplifiés des pour les aspect hydriques en géotechniques, 
                                  Prendre en charge d'une manière scientifique et rigoureuse des deux premiers points dans le dimensionnement des ouvrages géotechniques, </t>
  </si>
  <si>
    <t>ZADJAOUI Abdeldjalil et Belayachi Naima</t>
  </si>
  <si>
    <t>ZADJAOUI Abdeldjalil et REIFFSTECK Philippe</t>
  </si>
  <si>
    <t>a_zadjaoui@mail.univ-tlemcen.dz</t>
  </si>
  <si>
    <t>a.zadjaoui@gmail.com</t>
  </si>
  <si>
    <t>dahhaoui_hachimi@hotmail.com</t>
  </si>
  <si>
    <t>most_chog@yahoo.fr</t>
  </si>
  <si>
    <t>n_rouissat@yahoo.fr</t>
  </si>
  <si>
    <t>zahira_benadla@yahoo.fr</t>
  </si>
  <si>
    <t xml:space="preserve">youcefchalabi333@yahoo.fr </t>
  </si>
  <si>
    <t xml:space="preserve">aissaouisoufyane@yahoo.fr </t>
  </si>
  <si>
    <t>medamin_bourouis@yahoo.fr</t>
  </si>
  <si>
    <t>Université d'orléans Laboratoire Prisme Orléans France</t>
  </si>
  <si>
    <t>Convention cadre pour co-encadrement et enseignement en PG</t>
  </si>
  <si>
    <t>IFSTTAR Institut Français des Sciences, Technologie et Transport, d'Aménagement et des Réseaux Paris France</t>
  </si>
  <si>
    <t>LTPO Laboratoire des travaux publics de l'Ouest</t>
  </si>
  <si>
    <t>AISSA MAMOUNE Sidi Mohammed</t>
  </si>
  <si>
    <t>ANA Agence Nationale Autouroute</t>
  </si>
  <si>
    <t>Convention pour accueil des étudiants et doctorant avec aide dans le matériel</t>
  </si>
  <si>
    <t>GD6: Sciences pour l’ingénieur</t>
  </si>
  <si>
    <t xml:space="preserve">Espace vital du chercheur acceptable, néanmoins vu le nombre des doctorants et chercheurs un lieu plus espacieux est nécessaire; en ce concerne le temps moyen de présence du chercheur dans le laboratoire 4h/J varie en foction des obligations pédagogiques et la responsabilite administartive. les priorités de laboratoire sont respectées selon le budget disponible à la demande des équipes. </t>
  </si>
  <si>
    <t>Pages bleues</t>
  </si>
  <si>
    <t>978-9947-34-017-2</t>
  </si>
  <si>
    <t>Annales de génie civil: Sujets d'examens corrigés en géotechnique</t>
  </si>
  <si>
    <t>BOUAFIA Ali et ZADJAOUi Abdeldjalil</t>
  </si>
  <si>
    <t>Local</t>
  </si>
  <si>
    <t>Manuel des exercices de mécanique des roches</t>
  </si>
  <si>
    <t>2250-2459</t>
  </si>
  <si>
    <t xml:space="preserve">International Journal of Emerging Technology and Advanced Engineering </t>
  </si>
  <si>
    <t>Electronic Journal of Geotechnical Engineering</t>
  </si>
  <si>
    <t>1089-3032</t>
  </si>
  <si>
    <t>BELARBI Abdelkader</t>
  </si>
  <si>
    <t>ZADJAOUI Abdeldajlil</t>
  </si>
  <si>
    <t>AISSA AMMOUNE S M</t>
  </si>
  <si>
    <t>BEKKOUCHE Abdelmalek</t>
  </si>
  <si>
    <t xml:space="preserve">Numerical Modeling of the Test on Slope Pressuremeter, Volume 5, Issue 5. </t>
  </si>
  <si>
    <t>Modeling of Hydro-Mechanical Answer to Around a Pressuremeter Probe. Volume 5, Issue 6.</t>
  </si>
  <si>
    <t>OUABEL Houari</t>
  </si>
  <si>
    <t>Ouabel Houari</t>
  </si>
  <si>
    <t>Cours de Mécanique des roches</t>
  </si>
  <si>
    <t>Dispersive Clay: Influence of Physical and Chemical Properties on Dispersion",Vol 18 (H). Pp 1727-1738</t>
  </si>
  <si>
    <t xml:space="preserve">Variational Formulation of Flow in Transitional Arrangements in Unsaturated Porous Media, Vol 18. Pp 1695-1706, </t>
  </si>
  <si>
    <t>BOUZIANE Zeyneb</t>
  </si>
  <si>
    <t>Etude expérimentale de la dispersion des argiles.</t>
  </si>
  <si>
    <t>Université de Tlemcen</t>
  </si>
  <si>
    <t>ZIANI CHERIF Mohammed Amin et ZIOUECHE Abdelkader</t>
  </si>
  <si>
    <t>Analyse des techniques de détermination des modules de déformations en géotechnique .</t>
  </si>
  <si>
    <t>NOUALI Abdelhafid</t>
  </si>
  <si>
    <t>Modélisation numérique de la consolidation des sols saturés.</t>
  </si>
  <si>
    <t>MEGNOUNIF Imene</t>
  </si>
  <si>
    <t>Analyse de données en mécanique des sols : Cas de la structure de l’aéroport Houari Boumédienne</t>
  </si>
  <si>
    <t>BELAIDI-SERGHINE Khedidja</t>
  </si>
  <si>
    <t xml:space="preserve">Contribution à l’étude théorique et numérique des mécanismes de transfert dans les sols saturés </t>
  </si>
  <si>
    <t xml:space="preserve"> CHOGUEUR Aissa</t>
  </si>
  <si>
    <t>Modélisation numérique d’un écran de soutènement : Cas de l’interaction écran-fondation</t>
  </si>
  <si>
    <t>Analyse bibliographique et modélisation numérique de la consolidation des sols autour des tunnels</t>
  </si>
  <si>
    <t>MAHROUG Ibrahim</t>
  </si>
  <si>
    <t>KARA ZAITRI Abdelkarim</t>
  </si>
  <si>
    <t>Etude de la stabilité des rives de la piste de l’aérodrome Messali El Hadj –Zenata– Tlemcen</t>
  </si>
  <si>
    <t>Erosion dans les Ouvrages Hydrauliques : de la Dispersion à la Détection en place.</t>
  </si>
  <si>
    <t>LAZIZI Amina</t>
  </si>
  <si>
    <t>LABIOD Fatima Zohra</t>
  </si>
  <si>
    <t>Université  DL Sidi Bel Abbes</t>
  </si>
  <si>
    <t>ROUISSAT Nadia</t>
  </si>
  <si>
    <t>BOUCIF Nesrine</t>
  </si>
  <si>
    <t xml:space="preserve">Etude de l’amélioration des caractéristiques physico-chimique de la sebkha d’Oran, </t>
  </si>
  <si>
    <t>Modélisation numérique des pneus sols par une approche multi-échelle</t>
  </si>
  <si>
    <t>Suivi du comportement des barrages en terre</t>
  </si>
  <si>
    <t>Modélisation numérique de comportement hydromécanique autour des tunneles en 3D</t>
  </si>
  <si>
    <t>Gestion Et Traitement Des Dechets Speciaux Pour Une Meilleure Santé Publique. GEDES’2013.</t>
  </si>
  <si>
    <t>http://ipgr.fr/wp-content/uploads/2013/05/d%C3%A9pliant-GEDES_2013.pdf</t>
  </si>
  <si>
    <t>J0402020130139</t>
  </si>
  <si>
    <t>2014/2017</t>
  </si>
  <si>
    <t>Comportement Hydrique des sols non saturés: Aspects mathématiques et modélisation numérique.</t>
  </si>
  <si>
    <t>CNEPRU</t>
  </si>
  <si>
    <t xml:space="preserve">ZADJAOUI A; ZAHAF M.B.; ROUISSAT N. </t>
  </si>
  <si>
    <t>16/cu46/2392</t>
  </si>
  <si>
    <t>2010/2013</t>
  </si>
  <si>
    <t>Approches Expérimentales pour Etude des Mécanismes de Déclenchement du Phénomène de Retrait-Gonflement des Sols Argileux et de ses Interactions avec le Bâti</t>
  </si>
  <si>
    <t>PNR</t>
  </si>
  <si>
    <t xml:space="preserve">AISSA MAMOUNE SM; ZADJAOUI A. ; HOUMADI Y. </t>
  </si>
  <si>
    <t>G1</t>
  </si>
  <si>
    <t>Etude de fluage des argiles par une approche génétique</t>
  </si>
  <si>
    <t>G2</t>
  </si>
  <si>
    <t>2014/2018</t>
  </si>
  <si>
    <t>Comparaison des méthodes de caclcul des tasseemnts des ouvrages linéaires</t>
  </si>
  <si>
    <t>G3</t>
  </si>
  <si>
    <t>Développement d'un nouvel appareillage pour la mesure des petites déformations lors des séismes</t>
  </si>
  <si>
    <t>Projet de thèse</t>
  </si>
  <si>
    <t xml:space="preserve">ZADJAOUI A. ; BOUROUIS M. A; DJEDID A. </t>
  </si>
  <si>
    <t xml:space="preserve">ZADJAOUI A. ; CHALABI Y.; REIFFSTECK Ph. </t>
  </si>
  <si>
    <t xml:space="preserve">ZADJAOUI A. ; AISSAOUI S. ; REIFFSTECK Ph. </t>
  </si>
  <si>
    <t>La 1ère Journée d'Etudes des Doctorants de laboratoire RISAM.</t>
  </si>
  <si>
    <t>La 2ème Journée d'Etudes des Doctorants de laboratoire RISAM.</t>
  </si>
  <si>
    <t>La 3ème Journée d'Etudes des Doctorants de laboratoire RISAM.</t>
  </si>
  <si>
    <t>La 4ème Journée d'Etudes des Doctorants de laboratoire RISAM..</t>
  </si>
  <si>
    <t>La 5ème Journée d'Etudes des Doctorants de laboratoire RISAM..</t>
  </si>
  <si>
    <t>La 6ème Journée d'Etudes des Doctorants de laboratoire RISAM..</t>
  </si>
  <si>
    <t>Etat d'avancement des doctorants du Laboratoire RISAM.</t>
  </si>
  <si>
    <t>Panorama des applications et place de la normalisation en géotechnique</t>
  </si>
  <si>
    <t>Journées d’études sur la Technologie à centre universitaire Ain Témouchent</t>
  </si>
  <si>
    <t>1er séminaire international de génie civil. Université de Béchar. SIGCB’2013. Béchar. (Algérie)</t>
  </si>
  <si>
    <t>Essais d’Infiltration en place: de la pratique à l’exploitation.</t>
  </si>
  <si>
    <t xml:space="preserve">1er Colloque International Sol, Eau et Environnement (CISEE’2014). Annaba. Algérie. </t>
  </si>
  <si>
    <t>Comportement des milieux poreux non saturés : Calcul variationnel en éléments finis.</t>
  </si>
  <si>
    <t xml:space="preserve">http://www.cuniv-aintemouchent.dz/files/cisee2014.pdf </t>
  </si>
  <si>
    <t xml:space="preserve">Le 2ème Séminaire International de Génie Civil Béchar’ 2015. Les 27 et 28 octobre 2015. Béchar. Algérie. </t>
  </si>
  <si>
    <t>Etude paramétrique de comportement d’un écran de soutènement auto-stable</t>
  </si>
  <si>
    <t>CHOGUEUR Aissa</t>
  </si>
  <si>
    <t>In Rencontres Universitaires de Génie Civil, Bayonne, France</t>
  </si>
  <si>
    <t>Contrôle des travaux de revêtement en béton bitumineux à module élevé: cas de l'Ouest Algérien</t>
  </si>
  <si>
    <t>Prédiction de l'indice CBR par une approche neuronale.</t>
  </si>
  <si>
    <t>Modélisation numérique et analyse du comportement d'un écran de soutènement auto-stable avec fondation ancrée dans le sol soutenu</t>
  </si>
  <si>
    <t>https://hal.archives-ouvertes.fr/hal-01167618</t>
  </si>
  <si>
    <t>https://hal.archives-ouvertes.fr/hal-01167624/</t>
  </si>
  <si>
    <t>https://hal.archives-ouvertes.fr/hal-01167622</t>
  </si>
  <si>
    <t xml:space="preserve">BENDIMERAD K. </t>
  </si>
  <si>
    <t>BOUROUIS MA</t>
  </si>
  <si>
    <t>CHOGUEUR A</t>
  </si>
  <si>
    <t xml:space="preserve">31èmes rencontres universitaire de l’AUGC. Cachan, (France). </t>
  </si>
  <si>
    <t>Modélisation numérique et analyse de comportement d'un écran de soutènement autostable</t>
  </si>
  <si>
    <t xml:space="preserve">http://augc2013.ens-cachan.fr/Data/Articles/Contribution1285.pdf </t>
  </si>
  <si>
    <t>International Symposium 60 years of Pressuremeters. ISP7-PRESSIO 2015. Edited by: Wissem Frikha, Serge Varaksin and Michel Gambin. (Eds.) © 2015. ISBN: 978-9938-12-937-3. pp. 229-238.</t>
  </si>
  <si>
    <t xml:space="preserve">Numerical modeling of the test on slope pressuremeter. </t>
  </si>
  <si>
    <t>http://pressio2015-isp7.wix.com/french</t>
  </si>
  <si>
    <t>Proceedings of the 16th African Regional Conference on Soil Mechanics and Geotechnical Engineering: Innovative Geotechnics For Africa. Bouassida, Khemakhem &amp; Haffoudhi (Eds.) 2015 © ISBN: 978-9938-12-936-6. Pp. 137-146.</t>
  </si>
  <si>
    <t>Analyse de la réponse hydromécanique des sols compressibles saturés</t>
  </si>
  <si>
    <t>http://www.cramsg2015.org/</t>
  </si>
  <si>
    <t xml:space="preserve">ZADJAOUI A. </t>
  </si>
  <si>
    <t>International Symposium: Shrink-swell processes in soils - Climate and constructions. SEC2015. ISSN 1628-4704, ISBN 978-2-7208-2622-1, Réf: ACTSEC15. Pp.277-286</t>
  </si>
  <si>
    <t>Modélisation numérique des profils hydriques</t>
  </si>
  <si>
    <t>ZADJAOUI A.</t>
  </si>
  <si>
    <t>http://www.uretek.fr/sites/default/files/SEC2015%20pp%20005-010%20Sommaire.pdf</t>
  </si>
  <si>
    <t>Analytic solution of the Richard’s Equation.</t>
  </si>
  <si>
    <t>Apport du diagramme ombrothermique dans l’évaluation de la gravité de la sécheresse.</t>
  </si>
  <si>
    <t>International Symposium: Shrink-swell processes in soils - Climate and constructions. SEC2015. ISSN 1628-4704, ISBN 978-2-7208-2622-1, Réf: ACTSEC15. pp.287-298.</t>
  </si>
  <si>
    <t>International Symposium: Shrink-swell processes in soils - Climate and constructions. SEC2015. ISSN 1628-4704, ISBN 978-2-7208-2622-1, Réf: ACTSEC15. Pp.287-298.</t>
  </si>
  <si>
    <t>OUBAL H</t>
  </si>
  <si>
    <t>Mohammed EL Amin</t>
  </si>
  <si>
    <t xml:space="preserve">Procédure d'acquisition du matériel est en cours.  Lourdure dans les procédures des équipements et de matériel informatique. Nécessité de financement des frais d'inscription de la prise en charge dans le cadre des congrés internationals. </t>
  </si>
  <si>
    <t xml:space="preserve">Bonne cohérence entre les objectifs et les travaux réalisés. Cependant, reste a faire le nécessaire sur la partie couplage hydro-thermo- mécanique et l'application concernant le calcul des tassements des les ouvrages linéaire en particulier pour A1 en Algérie. les applications en cours montreront si ce choix es bon ou non. Effet de la non saturation et son impact sur les mesures en cours n'est pas faisable pour le moment. </t>
  </si>
  <si>
    <t>Laouedj Souhila</t>
  </si>
  <si>
    <t>Analyse des déformations des barrages à noyau centraux</t>
  </si>
  <si>
    <t xml:space="preserve">Benazza Chahinez
Benarbia Kheira
</t>
  </si>
  <si>
    <t>Étude de conception du barrage sur l'oued sidi  Aïssa wilaya de tessemssilt</t>
  </si>
  <si>
    <t xml:space="preserve">Cherif Mohamed
Bouhassane Mohamed
</t>
  </si>
  <si>
    <t>Étude comparative des barrages à noyaux centraux</t>
  </si>
  <si>
    <t xml:space="preserve">Ghorzi Khéira
Hafidi Fatima
</t>
  </si>
  <si>
    <t>Compactage des barrages en remblai</t>
  </si>
  <si>
    <t xml:space="preserve">Larbi Mohamed
Mezoudji Fatima 
</t>
  </si>
  <si>
    <t>Analyse des déformations des barrages en enrochement</t>
  </si>
  <si>
    <t>Moulay Elboudkhili Abdelhakim</t>
  </si>
  <si>
    <t>Etude paramétrée  de la stabilité des barrages poids</t>
  </si>
  <si>
    <t xml:space="preserve">Raja Ahmed
Bounaghla Souhila
</t>
  </si>
  <si>
    <t>Analyse de la variation de  la pression interstitielle durant la réalisation des barrages en remblais et pendant leur exploitation</t>
  </si>
  <si>
    <t>Labiod Hamza</t>
  </si>
  <si>
    <t>Surélévation du plan d’eau du barrage Izdihar a Sidi Abdelli : Etude de faisabilité</t>
  </si>
  <si>
    <t>Hachemi Soumia</t>
  </si>
  <si>
    <t>Protection des villes contre les inondations</t>
  </si>
  <si>
    <t xml:space="preserve">Développement d'un nouvel appareillage pour la mesure des petites déformations dans le cas des sollicitations dynamiques et sismiques, celà donne  une meilleure maîtrise de module utilisé dans les calcul de prédimensionnement. Mettre en place d'un protocole des aspects hydriques dans le souvrages géotechniques en particuliers les tunnels et les barrages. La prise en charge de couplage hydro-mécanique dans le calcul des ouvrages géotechniques.  Développement des algorithmes intelligent dans le domaine de la géotechnique et utilisation des algorithmes génétiques. Recherche en cours sur une nouvelle technique facile mais précise pour mesurer la perméabilité en non saturé à partir des profils hydriques. Evaluation de la gravité de la sécheresse et des inondations sur les constructions. </t>
  </si>
  <si>
    <t>CSF24042014</t>
  </si>
  <si>
    <t>« Mécanique des milieux continus : Cours et Applications »</t>
  </si>
  <si>
    <t>Polycopié pour étudiants impression faculté de technologie</t>
  </si>
  <si>
    <t xml:space="preserve">HAMDAOUI K. &amp; BENADLA Z. </t>
  </si>
  <si>
    <t>ISSN :2186-2982(Print), 2186-29900(Online)</t>
  </si>
  <si>
    <t>International Journal of GEOMATE</t>
  </si>
  <si>
    <t>BENADLA Zahira</t>
  </si>
  <si>
    <t xml:space="preserve">S.Aissaoui, </t>
  </si>
  <si>
    <t>A. Baouch</t>
  </si>
  <si>
    <t>Oui</t>
  </si>
  <si>
    <t>HAMDAOUI Karim</t>
  </si>
  <si>
    <t>ISSN: 1738-1584(Print), 1738-1991(Online)</t>
  </si>
  <si>
    <t>Smart Structures and Systems</t>
  </si>
  <si>
    <t>Dynamic analysis of a historical monument : retrofit using shape memory alloy wires. Vol. 13, No.3, PP 375-388</t>
  </si>
  <si>
    <t>Influence of the soil-structure interaction of the seismic behavior of buildings on shallow foundations.Vol. 06 No.1 (SI. No11) PP 811-816</t>
  </si>
  <si>
    <t>BENADLA Z</t>
  </si>
  <si>
    <t>Third International Conference on Geotechnique, Construction Materials and Environment, Nov. 13-15, 2013, ISBN: 978-4-9905958-2-1 C3051 Nagoya, Japan</t>
  </si>
  <si>
    <t>Influence of the soil-structure interaction of the seismic behavior of buildings on shallow foundations.</t>
  </si>
  <si>
    <t xml:space="preserve">The 2013 World Congress on Advances in Structural Engineering and Mechanics “ASEM 13”, </t>
  </si>
  <si>
    <t>Diagnostics and Seismic Protection of a Historical Minaret using SMA Devices</t>
  </si>
</sst>
</file>

<file path=xl/styles.xml><?xml version="1.0" encoding="utf-8"?>
<styleSheet xmlns="http://schemas.openxmlformats.org/spreadsheetml/2006/main">
  <numFmts count="2">
    <numFmt numFmtId="164" formatCode="_-* #,##0.00\ [$€]_-;\-* #,##0.00\ [$€]_-;_-* &quot;-&quot;??\ [$€]_-;_-@_-"/>
    <numFmt numFmtId="165" formatCode="0#&quot; &quot;##&quot; &quot;##&quot; &quot;##&quot; &quot;##"/>
  </numFmts>
  <fonts count="58">
    <font>
      <sz val="11"/>
      <color theme="1"/>
      <name val="Calibri"/>
      <family val="2"/>
      <scheme val="minor"/>
    </font>
    <font>
      <sz val="11"/>
      <color theme="1"/>
      <name val="Arial"/>
      <family val="2"/>
    </font>
    <font>
      <sz val="10"/>
      <color indexed="8"/>
      <name val="Arial"/>
      <family val="2"/>
    </font>
    <font>
      <b/>
      <sz val="10"/>
      <color indexed="9"/>
      <name val="Arial"/>
      <family val="2"/>
    </font>
    <font>
      <b/>
      <sz val="10"/>
      <name val="Arial"/>
      <family val="2"/>
    </font>
    <font>
      <sz val="10"/>
      <name val="Arial"/>
      <family val="2"/>
    </font>
    <font>
      <sz val="20"/>
      <color theme="1"/>
      <name val="Arial"/>
      <family val="2"/>
    </font>
    <font>
      <sz val="10"/>
      <color indexed="8"/>
      <name val="Times New Roman"/>
      <family val="1"/>
    </font>
    <font>
      <sz val="12"/>
      <color theme="1"/>
      <name val="Calibri"/>
      <family val="2"/>
      <scheme val="minor"/>
    </font>
    <font>
      <sz val="12"/>
      <name val="Arial"/>
      <family val="2"/>
    </font>
    <font>
      <sz val="11"/>
      <color theme="1"/>
      <name val="Cambria"/>
      <family val="1"/>
      <scheme val="major"/>
    </font>
    <font>
      <b/>
      <sz val="12"/>
      <color theme="1"/>
      <name val="Cambria"/>
      <family val="1"/>
      <scheme val="major"/>
    </font>
    <font>
      <sz val="10"/>
      <color rgb="FFC00000"/>
      <name val="Cambria"/>
      <family val="1"/>
      <scheme val="major"/>
    </font>
    <font>
      <b/>
      <sz val="9"/>
      <color rgb="FFC00000"/>
      <name val="Cambria"/>
      <family val="1"/>
      <scheme val="major"/>
    </font>
    <font>
      <b/>
      <sz val="11"/>
      <color rgb="FF00B050"/>
      <name val="Cambria"/>
      <family val="1"/>
      <scheme val="major"/>
    </font>
    <font>
      <b/>
      <sz val="11"/>
      <color rgb="FFC00000"/>
      <name val="Cambria"/>
      <family val="1"/>
      <scheme val="major"/>
    </font>
    <font>
      <sz val="10"/>
      <color theme="1"/>
      <name val="Cambria"/>
      <family val="1"/>
      <scheme val="major"/>
    </font>
    <font>
      <sz val="11"/>
      <color rgb="FFC00000"/>
      <name val="Cambria"/>
      <family val="1"/>
      <scheme val="major"/>
    </font>
    <font>
      <b/>
      <sz val="10"/>
      <color theme="1"/>
      <name val="Cambria"/>
      <family val="1"/>
      <scheme val="major"/>
    </font>
    <font>
      <b/>
      <sz val="9"/>
      <color theme="1"/>
      <name val="Cambria"/>
      <family val="1"/>
      <scheme val="major"/>
    </font>
    <font>
      <sz val="9"/>
      <name val="Cambria"/>
      <family val="1"/>
      <scheme val="major"/>
    </font>
    <font>
      <sz val="14"/>
      <name val="Cambria"/>
      <family val="1"/>
      <scheme val="major"/>
    </font>
    <font>
      <b/>
      <i/>
      <sz val="14"/>
      <color theme="1"/>
      <name val="Cambria"/>
      <family val="1"/>
      <scheme val="major"/>
    </font>
    <font>
      <sz val="12"/>
      <color theme="1"/>
      <name val="Cambria"/>
      <family val="1"/>
      <scheme val="major"/>
    </font>
    <font>
      <b/>
      <sz val="14"/>
      <color theme="1"/>
      <name val="Cambria"/>
      <family val="1"/>
      <scheme val="major"/>
    </font>
    <font>
      <b/>
      <i/>
      <sz val="12"/>
      <color theme="1"/>
      <name val="Cambria"/>
      <family val="1"/>
      <scheme val="major"/>
    </font>
    <font>
      <b/>
      <sz val="10"/>
      <color rgb="FFC00000"/>
      <name val="Cambria"/>
      <family val="1"/>
      <scheme val="major"/>
    </font>
    <font>
      <b/>
      <sz val="12"/>
      <name val="Cambria"/>
      <family val="1"/>
      <scheme val="major"/>
    </font>
    <font>
      <sz val="12"/>
      <name val="Cambria"/>
      <family val="1"/>
      <scheme val="major"/>
    </font>
    <font>
      <sz val="26"/>
      <name val="Cambria"/>
      <family val="1"/>
      <scheme val="major"/>
    </font>
    <font>
      <i/>
      <sz val="12"/>
      <color theme="1"/>
      <name val="Cambria"/>
      <family val="1"/>
      <scheme val="major"/>
    </font>
    <font>
      <b/>
      <sz val="11"/>
      <color theme="1"/>
      <name val="Cambria"/>
      <family val="1"/>
      <scheme val="major"/>
    </font>
    <font>
      <sz val="30"/>
      <name val="Cambria"/>
      <family val="1"/>
      <scheme val="major"/>
    </font>
    <font>
      <b/>
      <sz val="10"/>
      <color rgb="FFFF0000"/>
      <name val="Cambria"/>
      <family val="1"/>
      <scheme val="major"/>
    </font>
    <font>
      <b/>
      <i/>
      <sz val="20"/>
      <color theme="9" tint="-0.249977111117893"/>
      <name val="Cambria"/>
      <family val="1"/>
      <scheme val="major"/>
    </font>
    <font>
      <sz val="11"/>
      <color theme="1"/>
      <name val="Cambria"/>
      <family val="1"/>
    </font>
    <font>
      <b/>
      <sz val="16"/>
      <color theme="1"/>
      <name val="Cambria"/>
      <family val="1"/>
      <scheme val="major"/>
    </font>
    <font>
      <sz val="16"/>
      <color theme="1"/>
      <name val="Cambria"/>
      <family val="1"/>
      <scheme val="major"/>
    </font>
    <font>
      <b/>
      <sz val="16"/>
      <color rgb="FFC00000"/>
      <name val="Cambria"/>
      <family val="1"/>
      <scheme val="major"/>
    </font>
    <font>
      <b/>
      <sz val="14"/>
      <name val="Cambria"/>
      <family val="1"/>
      <scheme val="major"/>
    </font>
    <font>
      <b/>
      <sz val="11"/>
      <color theme="1"/>
      <name val="Calibri"/>
      <family val="2"/>
      <scheme val="minor"/>
    </font>
    <font>
      <b/>
      <sz val="16"/>
      <name val="Cambria"/>
      <family val="1"/>
      <scheme val="major"/>
    </font>
    <font>
      <sz val="11"/>
      <color theme="0"/>
      <name val="Cambria"/>
      <family val="1"/>
      <scheme val="major"/>
    </font>
    <font>
      <b/>
      <i/>
      <sz val="12"/>
      <name val="Cambria"/>
      <family val="1"/>
      <scheme val="major"/>
    </font>
    <font>
      <b/>
      <sz val="26"/>
      <name val="Cambria"/>
      <family val="1"/>
      <scheme val="major"/>
    </font>
    <font>
      <b/>
      <sz val="26"/>
      <name val="Calibri"/>
      <family val="2"/>
    </font>
    <font>
      <b/>
      <sz val="10"/>
      <name val="Cambria"/>
      <family val="1"/>
      <scheme val="major"/>
    </font>
    <font>
      <b/>
      <sz val="20"/>
      <color theme="9" tint="-0.249977111117893"/>
      <name val="Cambria"/>
      <family val="1"/>
      <scheme val="major"/>
    </font>
    <font>
      <b/>
      <sz val="12"/>
      <name val="Times New Roman"/>
      <family val="1"/>
    </font>
    <font>
      <sz val="11"/>
      <color theme="1"/>
      <name val="Times New Roman"/>
      <family val="1"/>
    </font>
    <font>
      <b/>
      <sz val="14"/>
      <color rgb="FFFFFFCC"/>
      <name val="Times New Roman"/>
      <family val="1"/>
    </font>
    <font>
      <sz val="12"/>
      <color theme="1"/>
      <name val="Times New Roman"/>
      <family val="1"/>
    </font>
    <font>
      <sz val="9"/>
      <color rgb="FF000000"/>
      <name val="Arial"/>
      <family val="2"/>
    </font>
    <font>
      <b/>
      <sz val="9"/>
      <color rgb="FF000000"/>
      <name val="Arial"/>
      <family val="2"/>
    </font>
    <font>
      <b/>
      <sz val="14"/>
      <color rgb="FFFFFFCC"/>
      <name val="Cambria"/>
      <family val="1"/>
      <scheme val="major"/>
    </font>
    <font>
      <sz val="24"/>
      <name val="Cambria"/>
      <family val="1"/>
      <scheme val="major"/>
    </font>
    <font>
      <b/>
      <sz val="12"/>
      <color rgb="FF000000"/>
      <name val="Arial"/>
      <family val="2"/>
    </font>
    <font>
      <b/>
      <sz val="14"/>
      <color rgb="FF000000"/>
      <name val="Cambria"/>
      <family val="1"/>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rgb="FFAF1182"/>
        <bgColor indexed="64"/>
      </patternFill>
    </fill>
    <fill>
      <patternFill patternType="solid">
        <fgColor rgb="FFFF0000"/>
        <bgColor indexed="64"/>
      </patternFill>
    </fill>
    <fill>
      <patternFill patternType="solid">
        <fgColor rgb="FFFF3399"/>
        <bgColor indexed="64"/>
      </patternFill>
    </fill>
    <fill>
      <patternFill patternType="solid">
        <fgColor theme="9" tint="0.39997558519241921"/>
        <bgColor indexed="64"/>
      </patternFill>
    </fill>
    <fill>
      <patternFill patternType="solid">
        <fgColor rgb="FFFFFFFF"/>
        <bgColor indexed="64"/>
      </patternFill>
    </fill>
    <fill>
      <patternFill patternType="lightDown">
        <bgColor theme="0" tint="-4.9989318521683403E-2"/>
      </patternFill>
    </fill>
  </fills>
  <borders count="41">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style="thin">
        <color theme="0"/>
      </right>
      <top style="thin">
        <color theme="0"/>
      </top>
      <bottom style="thin">
        <color theme="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theme="0"/>
      </left>
      <right style="thin">
        <color theme="0"/>
      </right>
      <top style="thin">
        <color theme="0"/>
      </top>
      <bottom/>
      <diagonal/>
    </border>
    <border>
      <left style="thin">
        <color theme="0"/>
      </left>
      <right/>
      <top/>
      <bottom/>
      <diagonal/>
    </border>
    <border>
      <left style="thin">
        <color indexed="64"/>
      </left>
      <right style="thin">
        <color indexed="64"/>
      </right>
      <top style="thin">
        <color theme="1"/>
      </top>
      <bottom style="thin">
        <color indexed="64"/>
      </bottom>
      <diagonal/>
    </border>
    <border>
      <left style="thin">
        <color theme="0"/>
      </left>
      <right style="thin">
        <color theme="0"/>
      </right>
      <top/>
      <bottom style="thin">
        <color theme="0"/>
      </bottom>
      <diagonal/>
    </border>
    <border>
      <left style="medium">
        <color indexed="64"/>
      </left>
      <right/>
      <top style="thin">
        <color indexed="64"/>
      </top>
      <bottom style="thin">
        <color indexed="64"/>
      </bottom>
      <diagonal/>
    </border>
    <border>
      <left style="thin">
        <color indexed="64"/>
      </left>
      <right style="double">
        <color theme="0" tint="-0.499984740745262"/>
      </right>
      <top/>
      <bottom/>
      <diagonal/>
    </border>
    <border>
      <left style="thin">
        <color indexed="64"/>
      </left>
      <right style="double">
        <color theme="0" tint="-0.499984740745262"/>
      </right>
      <top style="thin">
        <color indexed="64"/>
      </top>
      <bottom style="double">
        <color theme="0" tint="-0.499984740745262"/>
      </bottom>
      <diagonal/>
    </border>
    <border>
      <left/>
      <right/>
      <top style="thin">
        <color theme="1"/>
      </top>
      <bottom style="thin">
        <color theme="1"/>
      </bottom>
      <diagonal/>
    </border>
    <border>
      <left/>
      <right/>
      <top style="thin">
        <color theme="1"/>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double">
        <color theme="0" tint="-0.499984740745262"/>
      </right>
      <top style="thin">
        <color indexed="64"/>
      </top>
      <bottom/>
      <diagonal/>
    </border>
    <border>
      <left/>
      <right style="medium">
        <color indexed="64"/>
      </right>
      <top/>
      <bottom style="thin">
        <color indexed="64"/>
      </bottom>
      <diagonal/>
    </border>
    <border>
      <left/>
      <right/>
      <top/>
      <bottom style="thin">
        <color theme="1"/>
      </bottom>
      <diagonal/>
    </border>
    <border>
      <left/>
      <right/>
      <top style="thin">
        <color theme="1"/>
      </top>
      <bottom/>
      <diagonal/>
    </border>
  </borders>
  <cellStyleXfs count="5">
    <xf numFmtId="0" fontId="0" fillId="0" borderId="0"/>
    <xf numFmtId="0" fontId="2" fillId="0" borderId="0"/>
    <xf numFmtId="0" fontId="2" fillId="0" borderId="0"/>
    <xf numFmtId="164" fontId="5" fillId="0" borderId="0" applyFont="0" applyFill="0" applyBorder="0" applyAlignment="0" applyProtection="0"/>
    <xf numFmtId="0" fontId="5" fillId="0" borderId="0"/>
  </cellStyleXfs>
  <cellXfs count="782">
    <xf numFmtId="0" fontId="0" fillId="0" borderId="0" xfId="0"/>
    <xf numFmtId="0" fontId="3" fillId="5" borderId="10"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8" xfId="0" applyFont="1" applyFill="1" applyBorder="1" applyAlignment="1">
      <alignment horizontal="center" vertical="center"/>
    </xf>
    <xf numFmtId="0" fontId="5" fillId="0" borderId="8" xfId="0" applyFont="1" applyFill="1" applyBorder="1" applyAlignment="1">
      <alignment vertical="center"/>
    </xf>
    <xf numFmtId="0" fontId="3" fillId="5" borderId="13" xfId="1" applyFont="1" applyFill="1" applyBorder="1" applyAlignment="1">
      <alignment horizontal="center" vertical="center" wrapText="1"/>
    </xf>
    <xf numFmtId="0" fontId="0" fillId="0" borderId="0" xfId="0" applyFill="1"/>
    <xf numFmtId="0" fontId="0" fillId="0" borderId="0" xfId="0" applyAlignment="1"/>
    <xf numFmtId="0" fontId="3" fillId="5" borderId="10" xfId="1" applyFont="1" applyFill="1" applyBorder="1" applyAlignment="1">
      <alignment horizontal="center" vertical="center"/>
    </xf>
    <xf numFmtId="0" fontId="4" fillId="0" borderId="0" xfId="0" applyFont="1" applyFill="1" applyBorder="1" applyAlignment="1">
      <alignment horizontal="center" vertical="center"/>
    </xf>
    <xf numFmtId="0" fontId="3" fillId="5" borderId="14" xfId="1" applyFont="1" applyFill="1" applyBorder="1" applyAlignment="1">
      <alignment horizontal="center" vertical="center" wrapText="1"/>
    </xf>
    <xf numFmtId="0" fontId="0" fillId="0" borderId="0" xfId="0" applyFill="1" applyAlignment="1">
      <alignment horizontal="center" vertical="center"/>
    </xf>
    <xf numFmtId="0" fontId="1" fillId="0" borderId="8" xfId="0" applyFont="1" applyBorder="1" applyAlignment="1">
      <alignment horizontal="center" vertical="center"/>
    </xf>
    <xf numFmtId="0" fontId="1" fillId="3" borderId="1" xfId="0" applyFont="1" applyFill="1" applyBorder="1" applyAlignment="1">
      <alignment horizontal="center" vertical="center"/>
    </xf>
    <xf numFmtId="0" fontId="1" fillId="0" borderId="0" xfId="0" applyFont="1"/>
    <xf numFmtId="0" fontId="1" fillId="0" borderId="8" xfId="0" applyFont="1" applyBorder="1"/>
    <xf numFmtId="0" fontId="2" fillId="0" borderId="8" xfId="2" applyFont="1" applyFill="1" applyBorder="1" applyAlignment="1">
      <alignment vertical="center"/>
    </xf>
    <xf numFmtId="0" fontId="2" fillId="0" borderId="8" xfId="2" applyFont="1" applyFill="1" applyBorder="1" applyAlignment="1">
      <alignment horizontal="left" vertical="center"/>
    </xf>
    <xf numFmtId="0" fontId="2" fillId="0" borderId="8" xfId="2" applyFont="1" applyFill="1" applyBorder="1" applyAlignment="1">
      <alignment horizontal="center" vertical="center"/>
    </xf>
    <xf numFmtId="0" fontId="2" fillId="0" borderId="12" xfId="2" applyFont="1" applyFill="1" applyBorder="1" applyAlignment="1">
      <alignment horizontal="left" vertical="center"/>
    </xf>
    <xf numFmtId="0" fontId="2" fillId="0" borderId="8" xfId="2" applyFont="1" applyFill="1" applyBorder="1" applyAlignment="1">
      <alignment horizontal="right" vertical="center"/>
    </xf>
    <xf numFmtId="0" fontId="0" fillId="0" borderId="12" xfId="0" applyBorder="1" applyAlignment="1">
      <alignment vertical="center"/>
    </xf>
    <xf numFmtId="0" fontId="0" fillId="0" borderId="8" xfId="0" applyBorder="1" applyAlignment="1">
      <alignment vertical="center"/>
    </xf>
    <xf numFmtId="0" fontId="3" fillId="5" borderId="27" xfId="1" applyFont="1" applyFill="1" applyBorder="1" applyAlignment="1">
      <alignment horizontal="center" vertical="center"/>
    </xf>
    <xf numFmtId="0" fontId="3" fillId="5" borderId="27" xfId="1" applyFont="1" applyFill="1" applyBorder="1" applyAlignment="1">
      <alignment vertical="center"/>
    </xf>
    <xf numFmtId="0" fontId="3" fillId="5" borderId="11" xfId="1" applyFont="1" applyFill="1" applyBorder="1" applyAlignment="1">
      <alignment horizontal="center" vertical="center"/>
    </xf>
    <xf numFmtId="0" fontId="2" fillId="9" borderId="8" xfId="2" applyFont="1" applyFill="1" applyBorder="1" applyAlignment="1">
      <alignment horizontal="left" vertical="center"/>
    </xf>
    <xf numFmtId="0" fontId="2" fillId="9" borderId="8" xfId="2" applyFont="1" applyFill="1" applyBorder="1" applyAlignment="1">
      <alignment horizontal="center" vertical="center"/>
    </xf>
    <xf numFmtId="0" fontId="3" fillId="5" borderId="28" xfId="1" applyFont="1" applyFill="1" applyBorder="1" applyAlignment="1">
      <alignment horizontal="center" vertical="center"/>
    </xf>
    <xf numFmtId="0" fontId="2" fillId="9" borderId="8" xfId="2" applyFont="1" applyFill="1" applyBorder="1" applyAlignment="1">
      <alignment vertical="center"/>
    </xf>
    <xf numFmtId="0" fontId="3" fillId="5" borderId="0" xfId="1" applyFont="1" applyFill="1" applyBorder="1" applyAlignment="1">
      <alignment horizontal="center" vertical="center" wrapText="1"/>
    </xf>
    <xf numFmtId="0" fontId="5" fillId="0" borderId="0" xfId="0" applyFont="1" applyFill="1" applyBorder="1" applyAlignment="1">
      <alignment vertical="center"/>
    </xf>
    <xf numFmtId="0" fontId="3" fillId="5" borderId="0" xfId="1" applyFont="1" applyFill="1" applyBorder="1" applyAlignment="1">
      <alignment horizontal="center" vertical="center"/>
    </xf>
    <xf numFmtId="0" fontId="2" fillId="0" borderId="0" xfId="2" applyFont="1" applyFill="1" applyBorder="1" applyAlignment="1">
      <alignment horizontal="left" vertical="center"/>
    </xf>
    <xf numFmtId="0" fontId="2" fillId="8" borderId="8" xfId="2" applyFont="1" applyFill="1" applyBorder="1" applyAlignment="1">
      <alignment horizontal="left" vertical="center"/>
    </xf>
    <xf numFmtId="0" fontId="2" fillId="8" borderId="8" xfId="2" applyFont="1" applyFill="1" applyBorder="1" applyAlignment="1">
      <alignment vertical="center"/>
    </xf>
    <xf numFmtId="0" fontId="0" fillId="8" borderId="8" xfId="0" applyFill="1" applyBorder="1" applyAlignment="1">
      <alignment vertical="center"/>
    </xf>
    <xf numFmtId="0" fontId="0" fillId="0" borderId="0" xfId="0" applyBorder="1"/>
    <xf numFmtId="0" fontId="0" fillId="0" borderId="8" xfId="0" applyBorder="1" applyAlignment="1"/>
    <xf numFmtId="0" fontId="2" fillId="0" borderId="8" xfId="2" applyFont="1" applyFill="1" applyBorder="1" applyAlignment="1">
      <alignment horizontal="left" vertical="center" wrapText="1"/>
    </xf>
    <xf numFmtId="0" fontId="2" fillId="0" borderId="8" xfId="2" applyFont="1" applyFill="1" applyBorder="1" applyAlignment="1">
      <alignment horizontal="center" vertical="center" wrapText="1"/>
    </xf>
    <xf numFmtId="0" fontId="8" fillId="0" borderId="0" xfId="0" applyFont="1"/>
    <xf numFmtId="0" fontId="9" fillId="0" borderId="12" xfId="0" applyFont="1" applyFill="1" applyBorder="1" applyAlignment="1">
      <alignment vertical="center"/>
    </xf>
    <xf numFmtId="0" fontId="9" fillId="0" borderId="8" xfId="0" applyFont="1" applyFill="1" applyBorder="1" applyAlignment="1">
      <alignment vertical="center"/>
    </xf>
    <xf numFmtId="0" fontId="9" fillId="11" borderId="29" xfId="0" applyFont="1" applyFill="1" applyBorder="1" applyAlignment="1">
      <alignment vertical="center"/>
    </xf>
    <xf numFmtId="0" fontId="9" fillId="0" borderId="8" xfId="0" applyFont="1" applyBorder="1" applyAlignment="1">
      <alignment vertical="center"/>
    </xf>
    <xf numFmtId="0" fontId="9" fillId="11" borderId="8" xfId="0" applyFont="1" applyFill="1" applyBorder="1" applyAlignment="1">
      <alignment vertical="center"/>
    </xf>
    <xf numFmtId="0" fontId="8" fillId="0" borderId="0" xfId="0" applyFont="1" applyAlignment="1"/>
    <xf numFmtId="0" fontId="10" fillId="0" borderId="0" xfId="0" applyFont="1" applyAlignment="1" applyProtection="1">
      <alignment vertical="center"/>
    </xf>
    <xf numFmtId="0" fontId="10" fillId="0" borderId="17" xfId="0" applyFont="1" applyBorder="1" applyAlignment="1" applyProtection="1">
      <alignment vertical="center"/>
    </xf>
    <xf numFmtId="0" fontId="10" fillId="0" borderId="7"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0" fontId="13" fillId="0" borderId="0" xfId="0" applyFont="1" applyBorder="1" applyAlignment="1" applyProtection="1">
      <alignment horizontal="center" vertical="center" wrapText="1"/>
    </xf>
    <xf numFmtId="0" fontId="14" fillId="7" borderId="5" xfId="0" applyFont="1" applyFill="1" applyBorder="1" applyAlignment="1" applyProtection="1">
      <alignment horizontal="right" vertical="center"/>
    </xf>
    <xf numFmtId="0" fontId="16" fillId="0" borderId="0" xfId="0" applyFont="1" applyBorder="1" applyAlignment="1" applyProtection="1">
      <alignment horizontal="center" vertical="center" wrapText="1"/>
    </xf>
    <xf numFmtId="0" fontId="10" fillId="0" borderId="2" xfId="0" applyFont="1" applyBorder="1" applyAlignment="1" applyProtection="1">
      <alignment vertical="center"/>
    </xf>
    <xf numFmtId="0" fontId="17"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wrapText="1"/>
    </xf>
    <xf numFmtId="0" fontId="10" fillId="0" borderId="2" xfId="0" applyFont="1" applyBorder="1" applyAlignment="1" applyProtection="1">
      <alignment horizontal="center"/>
    </xf>
    <xf numFmtId="0" fontId="10" fillId="0" borderId="0" xfId="0" applyFont="1" applyBorder="1" applyAlignment="1" applyProtection="1">
      <alignment horizontal="center"/>
    </xf>
    <xf numFmtId="0" fontId="16" fillId="0" borderId="1"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0" borderId="0" xfId="0" applyFont="1" applyBorder="1" applyAlignment="1" applyProtection="1">
      <alignment horizontal="center" wrapText="1"/>
    </xf>
    <xf numFmtId="0" fontId="10" fillId="0" borderId="0" xfId="0" applyFont="1" applyAlignment="1" applyProtection="1">
      <alignment horizontal="center"/>
    </xf>
    <xf numFmtId="0" fontId="16" fillId="0" borderId="12" xfId="0" applyFont="1" applyBorder="1" applyAlignment="1" applyProtection="1">
      <alignment horizontal="center" vertical="center"/>
    </xf>
    <xf numFmtId="0" fontId="16" fillId="2" borderId="12" xfId="0" applyFont="1" applyFill="1" applyBorder="1" applyAlignment="1" applyProtection="1">
      <alignment horizontal="center" vertical="center"/>
    </xf>
    <xf numFmtId="0" fontId="18" fillId="0" borderId="0" xfId="0" applyFont="1" applyBorder="1" applyAlignment="1" applyProtection="1">
      <alignment horizontal="center" wrapText="1"/>
    </xf>
    <xf numFmtId="0" fontId="10" fillId="0" borderId="2"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10" fillId="0" borderId="0" xfId="0" applyFont="1" applyFill="1" applyAlignment="1" applyProtection="1">
      <alignment vertical="center"/>
    </xf>
    <xf numFmtId="0" fontId="10" fillId="0" borderId="0" xfId="0" applyFont="1" applyBorder="1" applyAlignment="1" applyProtection="1">
      <alignment vertical="center"/>
    </xf>
    <xf numFmtId="0" fontId="16"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10" fillId="6" borderId="0" xfId="0" applyFont="1" applyFill="1" applyAlignment="1" applyProtection="1">
      <alignment vertical="center"/>
    </xf>
    <xf numFmtId="0" fontId="20" fillId="6" borderId="0" xfId="0" applyFont="1" applyFill="1" applyAlignment="1" applyProtection="1">
      <alignment horizontal="center" vertical="center"/>
    </xf>
    <xf numFmtId="0" fontId="10" fillId="6" borderId="0" xfId="0" applyFont="1" applyFill="1" applyAlignment="1" applyProtection="1">
      <alignment horizontal="center" vertical="center"/>
    </xf>
    <xf numFmtId="0" fontId="21" fillId="6" borderId="0" xfId="0" applyFont="1" applyFill="1" applyAlignment="1" applyProtection="1">
      <alignment horizontal="center" vertical="center"/>
    </xf>
    <xf numFmtId="0" fontId="14" fillId="7" borderId="5" xfId="0" quotePrefix="1" applyFont="1" applyFill="1" applyBorder="1" applyAlignment="1" applyProtection="1">
      <alignment horizontal="right" vertical="center"/>
    </xf>
    <xf numFmtId="0" fontId="10" fillId="0" borderId="26" xfId="0" applyFont="1" applyBorder="1" applyAlignment="1" applyProtection="1">
      <alignment vertical="center"/>
    </xf>
    <xf numFmtId="0" fontId="10" fillId="0" borderId="25" xfId="0" applyFont="1" applyBorder="1" applyAlignment="1" applyProtection="1">
      <alignment vertical="center"/>
    </xf>
    <xf numFmtId="0" fontId="10" fillId="4" borderId="22" xfId="0" applyFont="1" applyFill="1" applyBorder="1" applyAlignment="1" applyProtection="1">
      <alignment vertical="center"/>
    </xf>
    <xf numFmtId="0" fontId="10" fillId="4" borderId="23" xfId="0" applyFont="1" applyFill="1" applyBorder="1" applyAlignment="1" applyProtection="1">
      <alignment vertical="center"/>
    </xf>
    <xf numFmtId="0" fontId="10" fillId="4" borderId="21"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24" xfId="0" applyFont="1" applyFill="1" applyBorder="1" applyAlignment="1" applyProtection="1">
      <alignment vertical="center"/>
    </xf>
    <xf numFmtId="0" fontId="10" fillId="4" borderId="25" xfId="0" applyFont="1" applyFill="1" applyBorder="1" applyAlignment="1" applyProtection="1">
      <alignment vertical="center"/>
    </xf>
    <xf numFmtId="0" fontId="16" fillId="2" borderId="0" xfId="0" applyFont="1" applyFill="1" applyBorder="1" applyAlignment="1" applyProtection="1">
      <alignment vertical="center"/>
    </xf>
    <xf numFmtId="0" fontId="16" fillId="0" borderId="0" xfId="0" applyFont="1" applyBorder="1" applyAlignment="1" applyProtection="1">
      <alignment vertical="center"/>
    </xf>
    <xf numFmtId="0" fontId="16" fillId="4" borderId="8" xfId="0" applyFont="1" applyFill="1" applyBorder="1" applyAlignment="1" applyProtection="1">
      <alignment horizontal="center" vertical="center"/>
    </xf>
    <xf numFmtId="0" fontId="16" fillId="0" borderId="0" xfId="0" applyFont="1" applyAlignment="1" applyProtection="1">
      <alignment vertical="center"/>
    </xf>
    <xf numFmtId="0" fontId="22" fillId="2" borderId="8"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0" fontId="16" fillId="0" borderId="0" xfId="0" applyFont="1" applyBorder="1" applyAlignment="1" applyProtection="1">
      <alignment vertical="center" wrapText="1"/>
    </xf>
    <xf numFmtId="0" fontId="10" fillId="2" borderId="0" xfId="0" applyFont="1" applyFill="1" applyBorder="1" applyAlignment="1" applyProtection="1">
      <alignment horizontal="center" vertical="center"/>
    </xf>
    <xf numFmtId="0" fontId="20" fillId="6" borderId="0" xfId="0" applyFont="1" applyFill="1" applyAlignment="1" applyProtection="1">
      <alignment horizontal="center" vertical="top"/>
    </xf>
    <xf numFmtId="0" fontId="10" fillId="6" borderId="0" xfId="0" applyFont="1" applyFill="1" applyAlignment="1" applyProtection="1">
      <alignment horizontal="center"/>
    </xf>
    <xf numFmtId="0" fontId="10" fillId="7" borderId="8" xfId="0" applyFont="1" applyFill="1" applyBorder="1" applyAlignment="1" applyProtection="1">
      <alignment horizontal="center" vertical="center"/>
    </xf>
    <xf numFmtId="0" fontId="31" fillId="0" borderId="0" xfId="0" applyFont="1" applyBorder="1" applyAlignment="1" applyProtection="1">
      <alignment vertical="center"/>
    </xf>
    <xf numFmtId="0" fontId="34" fillId="4" borderId="33" xfId="0" applyFont="1" applyFill="1" applyBorder="1" applyAlignment="1" applyProtection="1">
      <alignment horizontal="center" vertical="center" textRotation="180" shrinkToFit="1"/>
    </xf>
    <xf numFmtId="0" fontId="23" fillId="0" borderId="0" xfId="0" applyFont="1"/>
    <xf numFmtId="0" fontId="23" fillId="0" borderId="0" xfId="0" applyFont="1" applyBorder="1"/>
    <xf numFmtId="0" fontId="37" fillId="0" borderId="0" xfId="0" applyFont="1"/>
    <xf numFmtId="14" fontId="16" fillId="4" borderId="8" xfId="0" applyNumberFormat="1" applyFont="1" applyFill="1" applyBorder="1" applyAlignment="1" applyProtection="1">
      <alignment horizontal="center" vertical="center"/>
      <protection locked="0"/>
    </xf>
    <xf numFmtId="0" fontId="40" fillId="12" borderId="0" xfId="0" applyFont="1" applyFill="1" applyAlignment="1">
      <alignment horizontal="center" vertical="center"/>
    </xf>
    <xf numFmtId="0" fontId="0" fillId="0" borderId="8" xfId="0" applyBorder="1"/>
    <xf numFmtId="0" fontId="40" fillId="12"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0" fillId="0" borderId="8" xfId="0" applyBorder="1" applyAlignment="1">
      <alignment horizontal="center" vertical="center"/>
    </xf>
    <xf numFmtId="0" fontId="40" fillId="0" borderId="8" xfId="0" applyFont="1" applyBorder="1" applyAlignment="1">
      <alignment horizontal="center" vertical="center"/>
    </xf>
    <xf numFmtId="0" fontId="0" fillId="13" borderId="8" xfId="0" applyFill="1" applyBorder="1"/>
    <xf numFmtId="0" fontId="0" fillId="0" borderId="8" xfId="0" applyFont="1" applyBorder="1" applyAlignment="1">
      <alignment horizontal="left"/>
    </xf>
    <xf numFmtId="0" fontId="48" fillId="11" borderId="29" xfId="0" applyFont="1" applyFill="1" applyBorder="1" applyAlignment="1">
      <alignment horizontal="center" vertical="center"/>
    </xf>
    <xf numFmtId="0" fontId="49" fillId="11" borderId="34" xfId="0" applyFont="1" applyFill="1" applyBorder="1" applyAlignment="1">
      <alignment vertical="center" wrapText="1"/>
    </xf>
    <xf numFmtId="0" fontId="48" fillId="0" borderId="29" xfId="0" applyFont="1" applyBorder="1" applyAlignment="1">
      <alignment horizontal="center" vertical="center"/>
    </xf>
    <xf numFmtId="0" fontId="49" fillId="0" borderId="34" xfId="0" applyFont="1" applyBorder="1" applyAlignment="1">
      <alignment vertical="center" wrapText="1"/>
    </xf>
    <xf numFmtId="0" fontId="0" fillId="0" borderId="0" xfId="0" applyAlignment="1">
      <alignment wrapText="1"/>
    </xf>
    <xf numFmtId="0" fontId="40" fillId="0" borderId="8" xfId="0" applyFont="1" applyBorder="1" applyAlignment="1">
      <alignment horizontal="center" vertical="center" wrapText="1"/>
    </xf>
    <xf numFmtId="0" fontId="0" fillId="0" borderId="8" xfId="0" applyBorder="1" applyAlignment="1">
      <alignment wrapText="1"/>
    </xf>
    <xf numFmtId="0" fontId="0" fillId="0" borderId="8" xfId="0" applyBorder="1" applyAlignment="1">
      <alignment horizontal="center" vertical="center" wrapText="1"/>
    </xf>
    <xf numFmtId="0" fontId="48" fillId="11" borderId="29" xfId="0" applyFont="1" applyFill="1" applyBorder="1" applyAlignment="1">
      <alignment horizontal="center" vertical="center" wrapText="1"/>
    </xf>
    <xf numFmtId="0" fontId="48" fillId="0" borderId="29" xfId="0" applyFont="1" applyBorder="1" applyAlignment="1">
      <alignment horizontal="center" vertical="center" wrapText="1"/>
    </xf>
    <xf numFmtId="0" fontId="49" fillId="11" borderId="34" xfId="0" applyFont="1" applyFill="1" applyBorder="1" applyAlignment="1">
      <alignment vertical="center"/>
    </xf>
    <xf numFmtId="0" fontId="49" fillId="0" borderId="34" xfId="0" applyFont="1" applyBorder="1" applyAlignment="1">
      <alignment vertical="center"/>
    </xf>
    <xf numFmtId="0" fontId="49" fillId="11" borderId="35" xfId="0" applyFont="1" applyFill="1" applyBorder="1" applyAlignment="1">
      <alignment vertical="center"/>
    </xf>
    <xf numFmtId="0" fontId="0" fillId="13" borderId="8" xfId="0" applyFill="1" applyBorder="1" applyAlignment="1"/>
    <xf numFmtId="0" fontId="0" fillId="0" borderId="0" xfId="0" applyBorder="1" applyAlignment="1"/>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center"/>
      <protection locked="0"/>
    </xf>
    <xf numFmtId="0" fontId="10" fillId="8" borderId="8" xfId="0" applyFont="1" applyFill="1" applyBorder="1" applyAlignment="1" applyProtection="1">
      <alignment vertical="center"/>
    </xf>
    <xf numFmtId="0" fontId="50" fillId="10" borderId="36" xfId="1" applyNumberFormat="1" applyFont="1" applyFill="1" applyBorder="1" applyAlignment="1">
      <alignment horizontal="center" vertical="center" wrapText="1"/>
    </xf>
    <xf numFmtId="0" fontId="2" fillId="0" borderId="12" xfId="2" applyFont="1" applyFill="1" applyBorder="1" applyAlignment="1">
      <alignment horizontal="left" vertical="center" wrapText="1"/>
    </xf>
    <xf numFmtId="0" fontId="51" fillId="0" borderId="8" xfId="0" applyFont="1" applyBorder="1" applyAlignment="1">
      <alignment vertical="center"/>
    </xf>
    <xf numFmtId="0" fontId="5" fillId="0" borderId="8" xfId="4" applyFont="1" applyFill="1" applyBorder="1" applyAlignment="1">
      <alignment vertical="center" wrapText="1"/>
    </xf>
    <xf numFmtId="0" fontId="5" fillId="0" borderId="8" xfId="4" applyFont="1" applyFill="1" applyBorder="1" applyAlignment="1">
      <alignment vertical="center"/>
    </xf>
    <xf numFmtId="0" fontId="2" fillId="0" borderId="8" xfId="1" applyFont="1" applyFill="1" applyBorder="1" applyAlignment="1">
      <alignment horizontal="left" vertical="center"/>
    </xf>
    <xf numFmtId="0" fontId="2" fillId="0" borderId="0" xfId="1" applyFont="1" applyFill="1" applyBorder="1" applyAlignment="1">
      <alignment horizontal="left" vertical="center" wrapText="1"/>
    </xf>
    <xf numFmtId="0" fontId="5" fillId="0" borderId="17" xfId="4" applyFont="1" applyFill="1" applyBorder="1" applyAlignment="1">
      <alignment vertical="center"/>
    </xf>
    <xf numFmtId="0" fontId="5" fillId="0" borderId="12" xfId="4" applyFont="1" applyFill="1" applyBorder="1" applyAlignment="1">
      <alignment vertical="center"/>
    </xf>
    <xf numFmtId="0" fontId="5" fillId="0" borderId="8" xfId="4" applyFont="1" applyBorder="1" applyAlignment="1">
      <alignment vertical="center"/>
    </xf>
    <xf numFmtId="0" fontId="51" fillId="0" borderId="8" xfId="0" applyFont="1" applyFill="1" applyBorder="1" applyAlignment="1">
      <alignment vertical="center" wrapText="1"/>
    </xf>
    <xf numFmtId="0" fontId="52" fillId="16" borderId="0" xfId="0" applyFont="1" applyFill="1" applyAlignment="1">
      <alignment vertical="center" wrapText="1"/>
    </xf>
    <xf numFmtId="0" fontId="0" fillId="16" borderId="0" xfId="0" applyFill="1" applyAlignment="1">
      <alignment vertical="center"/>
    </xf>
    <xf numFmtId="0" fontId="53" fillId="16" borderId="0" xfId="0" applyFont="1" applyFill="1" applyAlignment="1">
      <alignment vertical="center"/>
    </xf>
    <xf numFmtId="0" fontId="53" fillId="0" borderId="0" xfId="0" applyFont="1" applyAlignment="1">
      <alignment vertical="center"/>
    </xf>
    <xf numFmtId="0" fontId="5" fillId="0" borderId="17" xfId="4" applyFont="1" applyFill="1" applyBorder="1" applyAlignment="1">
      <alignment vertical="center" wrapText="1"/>
    </xf>
    <xf numFmtId="0" fontId="10" fillId="7" borderId="1" xfId="0" applyFont="1" applyFill="1" applyBorder="1" applyAlignment="1" applyProtection="1">
      <alignment vertical="center"/>
    </xf>
    <xf numFmtId="0" fontId="10" fillId="7" borderId="17" xfId="0" applyFont="1" applyFill="1" applyBorder="1" applyAlignment="1" applyProtection="1">
      <alignment vertical="center"/>
    </xf>
    <xf numFmtId="0" fontId="10" fillId="7" borderId="12" xfId="0" applyFont="1" applyFill="1" applyBorder="1" applyAlignment="1" applyProtection="1">
      <alignment vertical="center"/>
    </xf>
    <xf numFmtId="0" fontId="34" fillId="4" borderId="8" xfId="0" applyFont="1" applyFill="1" applyBorder="1" applyAlignment="1" applyProtection="1">
      <alignment horizontal="center" vertical="center" textRotation="90" shrinkToFit="1"/>
    </xf>
    <xf numFmtId="0" fontId="0" fillId="0" borderId="0" xfId="0" applyAlignment="1">
      <alignment horizontal="center" vertical="center"/>
    </xf>
    <xf numFmtId="0" fontId="10" fillId="7" borderId="2" xfId="0" applyFont="1" applyFill="1" applyBorder="1" applyAlignment="1" applyProtection="1">
      <alignment vertical="center"/>
    </xf>
    <xf numFmtId="0" fontId="10" fillId="7" borderId="2" xfId="0" applyFont="1" applyFill="1" applyBorder="1" applyAlignment="1" applyProtection="1">
      <alignment horizontal="center"/>
    </xf>
    <xf numFmtId="0" fontId="10" fillId="7" borderId="0" xfId="0" applyFont="1" applyFill="1" applyAlignment="1" applyProtection="1">
      <alignment vertical="center"/>
    </xf>
    <xf numFmtId="0" fontId="12" fillId="7" borderId="1" xfId="0" applyFont="1" applyFill="1" applyBorder="1" applyAlignment="1" applyProtection="1">
      <alignment vertical="center"/>
    </xf>
    <xf numFmtId="0" fontId="16" fillId="7" borderId="17" xfId="0" applyFont="1" applyFill="1" applyBorder="1" applyAlignment="1" applyProtection="1">
      <alignment horizontal="center" vertical="center" wrapText="1"/>
    </xf>
    <xf numFmtId="0" fontId="16" fillId="7" borderId="17" xfId="0" applyFont="1" applyFill="1" applyBorder="1" applyAlignment="1" applyProtection="1">
      <alignment horizontal="center" wrapText="1"/>
    </xf>
    <xf numFmtId="0" fontId="12" fillId="7" borderId="17" xfId="0" applyFont="1" applyFill="1" applyBorder="1" applyAlignment="1" applyProtection="1">
      <alignment vertical="center"/>
    </xf>
    <xf numFmtId="0" fontId="10" fillId="7" borderId="38" xfId="0" applyFont="1" applyFill="1" applyBorder="1" applyAlignment="1" applyProtection="1">
      <alignment vertical="center"/>
    </xf>
    <xf numFmtId="0" fontId="34" fillId="4" borderId="37" xfId="0" applyFont="1" applyFill="1" applyBorder="1" applyAlignment="1" applyProtection="1">
      <alignment horizontal="center" vertical="center" textRotation="180" shrinkToFit="1"/>
    </xf>
    <xf numFmtId="0" fontId="12" fillId="7" borderId="1" xfId="0" applyFont="1" applyFill="1" applyBorder="1" applyAlignment="1" applyProtection="1">
      <alignment vertical="center" wrapText="1"/>
    </xf>
    <xf numFmtId="0" fontId="10" fillId="0" borderId="19" xfId="0" applyFont="1" applyBorder="1" applyAlignment="1" applyProtection="1">
      <alignment horizontal="center" vertical="center"/>
      <protection hidden="1"/>
    </xf>
    <xf numFmtId="0" fontId="44" fillId="2" borderId="18" xfId="0" applyFont="1" applyFill="1" applyBorder="1" applyAlignment="1" applyProtection="1">
      <alignment vertical="center" readingOrder="2"/>
      <protection hidden="1"/>
    </xf>
    <xf numFmtId="0" fontId="10" fillId="0" borderId="0" xfId="0" applyFont="1" applyAlignment="1" applyProtection="1">
      <alignment vertical="center"/>
      <protection hidden="1"/>
    </xf>
    <xf numFmtId="0" fontId="10" fillId="0" borderId="7" xfId="0" applyFont="1" applyBorder="1" applyAlignment="1" applyProtection="1">
      <alignment horizontal="center" vertical="center"/>
      <protection hidden="1"/>
    </xf>
    <xf numFmtId="0" fontId="32" fillId="2" borderId="0" xfId="0" applyFont="1" applyFill="1" applyBorder="1" applyAlignment="1" applyProtection="1">
      <alignment horizontal="left" vertical="center" wrapText="1"/>
      <protection hidden="1"/>
    </xf>
    <xf numFmtId="0" fontId="32" fillId="2" borderId="18" xfId="0" applyFont="1" applyFill="1" applyBorder="1" applyAlignment="1" applyProtection="1">
      <alignment horizontal="left" vertical="center" wrapText="1"/>
      <protection hidden="1"/>
    </xf>
    <xf numFmtId="0" fontId="32" fillId="2" borderId="18" xfId="0" applyFont="1" applyFill="1" applyBorder="1" applyAlignment="1" applyProtection="1">
      <alignment horizontal="right" vertical="center" readingOrder="2"/>
      <protection hidden="1"/>
    </xf>
    <xf numFmtId="0" fontId="10" fillId="0" borderId="18"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32" fillId="2" borderId="0" xfId="0" applyFont="1" applyFill="1" applyBorder="1" applyAlignment="1" applyProtection="1">
      <alignment horizontal="right" vertical="center" readingOrder="2"/>
      <protection hidden="1"/>
    </xf>
    <xf numFmtId="0" fontId="32" fillId="0" borderId="19" xfId="0" applyFont="1" applyFill="1" applyBorder="1" applyAlignment="1" applyProtection="1">
      <alignment horizontal="center" vertical="center" readingOrder="2"/>
      <protection hidden="1"/>
    </xf>
    <xf numFmtId="0" fontId="32" fillId="2" borderId="3" xfId="0" applyFont="1" applyFill="1" applyBorder="1" applyAlignment="1" applyProtection="1">
      <alignment horizontal="right" vertical="center" readingOrder="2"/>
      <protection hidden="1"/>
    </xf>
    <xf numFmtId="0" fontId="32" fillId="2" borderId="0" xfId="0" applyFont="1" applyFill="1" applyBorder="1" applyAlignment="1" applyProtection="1">
      <alignment horizontal="center" vertical="center" wrapText="1"/>
      <protection hidden="1"/>
    </xf>
    <xf numFmtId="0" fontId="39" fillId="2" borderId="0" xfId="0" applyFont="1" applyFill="1" applyBorder="1" applyAlignment="1" applyProtection="1">
      <alignment horizontal="center" vertical="center" readingOrder="2"/>
      <protection hidden="1"/>
    </xf>
    <xf numFmtId="0" fontId="32" fillId="0" borderId="0" xfId="0" applyFont="1" applyFill="1" applyBorder="1" applyAlignment="1" applyProtection="1">
      <alignment horizontal="center" vertical="center" readingOrder="2"/>
      <protection hidden="1"/>
    </xf>
    <xf numFmtId="0" fontId="32" fillId="2" borderId="0" xfId="0" applyFont="1" applyFill="1" applyBorder="1" applyAlignment="1" applyProtection="1">
      <alignment vertical="center" readingOrder="2"/>
      <protection hidden="1"/>
    </xf>
    <xf numFmtId="0" fontId="32" fillId="2" borderId="7" xfId="0" applyFont="1" applyFill="1" applyBorder="1" applyAlignment="1" applyProtection="1">
      <alignment vertical="center" readingOrder="2"/>
      <protection hidden="1"/>
    </xf>
    <xf numFmtId="0" fontId="43" fillId="0" borderId="0" xfId="0" applyFont="1" applyFill="1" applyBorder="1" applyAlignment="1" applyProtection="1">
      <alignment horizontal="center" vertical="center" wrapText="1" readingOrder="2"/>
      <protection hidden="1"/>
    </xf>
    <xf numFmtId="0" fontId="27" fillId="0" borderId="0" xfId="0" applyFont="1" applyFill="1" applyBorder="1" applyAlignment="1" applyProtection="1">
      <alignment vertical="center" readingOrder="2"/>
      <protection hidden="1"/>
    </xf>
    <xf numFmtId="0" fontId="41" fillId="0" borderId="0" xfId="0" applyFont="1" applyFill="1" applyBorder="1" applyAlignment="1" applyProtection="1">
      <alignment horizontal="center" vertical="center" readingOrder="2"/>
      <protection hidden="1"/>
    </xf>
    <xf numFmtId="0" fontId="46" fillId="0" borderId="0" xfId="0" applyFont="1" applyFill="1" applyBorder="1" applyAlignment="1" applyProtection="1">
      <alignment horizontal="right" vertical="center" readingOrder="2"/>
      <protection hidden="1"/>
    </xf>
    <xf numFmtId="0" fontId="39" fillId="0" borderId="0" xfId="0" applyFont="1" applyFill="1" applyBorder="1" applyAlignment="1" applyProtection="1">
      <alignment horizontal="center" vertical="center" readingOrder="2"/>
      <protection hidden="1"/>
    </xf>
    <xf numFmtId="14" fontId="32" fillId="2" borderId="0" xfId="0" applyNumberFormat="1" applyFont="1" applyFill="1" applyBorder="1" applyAlignment="1" applyProtection="1">
      <alignment horizontal="center" vertical="center" wrapText="1"/>
      <protection hidden="1"/>
    </xf>
    <xf numFmtId="14" fontId="32" fillId="2" borderId="0" xfId="0" applyNumberFormat="1" applyFont="1" applyFill="1" applyBorder="1" applyAlignment="1" applyProtection="1">
      <alignment horizontal="right" vertical="center" readingOrder="2"/>
      <protection hidden="1"/>
    </xf>
    <xf numFmtId="0" fontId="46" fillId="2" borderId="0" xfId="0" applyFont="1" applyFill="1" applyBorder="1" applyAlignment="1" applyProtection="1">
      <alignment horizontal="center" vertical="center" wrapText="1" readingOrder="2"/>
      <protection hidden="1"/>
    </xf>
    <xf numFmtId="0" fontId="46" fillId="0" borderId="0" xfId="0" applyFont="1" applyFill="1" applyBorder="1" applyAlignment="1" applyProtection="1">
      <alignment horizontal="center" vertical="center" wrapText="1" readingOrder="2"/>
      <protection hidden="1"/>
    </xf>
    <xf numFmtId="0" fontId="11" fillId="3" borderId="5" xfId="0" applyFont="1" applyFill="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10" fillId="13" borderId="0" xfId="0" applyFont="1" applyFill="1" applyAlignment="1" applyProtection="1">
      <alignment vertical="center"/>
      <protection hidden="1"/>
    </xf>
    <xf numFmtId="0" fontId="32" fillId="2" borderId="0" xfId="0" applyFont="1" applyFill="1" applyBorder="1" applyAlignment="1" applyProtection="1">
      <alignment horizontal="left" vertical="center" readingOrder="2"/>
      <protection hidden="1"/>
    </xf>
    <xf numFmtId="0" fontId="10" fillId="0" borderId="0" xfId="0" applyFont="1" applyAlignment="1" applyProtection="1">
      <alignment horizontal="left" vertical="center"/>
      <protection hidden="1"/>
    </xf>
    <xf numFmtId="0" fontId="43" fillId="0" borderId="0" xfId="0" applyFont="1" applyFill="1" applyBorder="1" applyAlignment="1" applyProtection="1">
      <alignment horizontal="left" vertical="center" wrapText="1" readingOrder="2"/>
      <protection hidden="1"/>
    </xf>
    <xf numFmtId="0" fontId="27" fillId="0" borderId="0" xfId="0" applyFont="1" applyFill="1" applyBorder="1" applyAlignment="1" applyProtection="1">
      <alignment horizontal="left" vertical="center" readingOrder="2"/>
      <protection hidden="1"/>
    </xf>
    <xf numFmtId="0" fontId="41" fillId="0" borderId="0" xfId="0" applyFont="1" applyFill="1" applyBorder="1" applyAlignment="1" applyProtection="1">
      <alignment horizontal="left" vertical="center" readingOrder="2"/>
      <protection hidden="1"/>
    </xf>
    <xf numFmtId="0" fontId="46" fillId="2" borderId="0" xfId="0" applyFont="1" applyFill="1" applyBorder="1" applyAlignment="1" applyProtection="1">
      <alignment horizontal="left" vertical="center" wrapText="1" readingOrder="2"/>
      <protection hidden="1"/>
    </xf>
    <xf numFmtId="0" fontId="46" fillId="0" borderId="0" xfId="0" applyFont="1" applyFill="1" applyBorder="1" applyAlignment="1" applyProtection="1">
      <alignment horizontal="left" vertical="center" wrapText="1" readingOrder="2"/>
      <protection hidden="1"/>
    </xf>
    <xf numFmtId="0" fontId="41" fillId="0" borderId="0" xfId="0" applyFont="1" applyFill="1" applyBorder="1" applyAlignment="1" applyProtection="1">
      <alignment horizontal="right" vertical="center" readingOrder="2"/>
      <protection hidden="1"/>
    </xf>
    <xf numFmtId="0" fontId="32" fillId="0" borderId="0" xfId="0" applyFont="1" applyFill="1" applyBorder="1" applyAlignment="1" applyProtection="1">
      <alignment horizontal="right" vertical="center" readingOrder="2"/>
      <protection hidden="1"/>
    </xf>
    <xf numFmtId="0" fontId="32" fillId="2" borderId="18" xfId="0" applyFont="1" applyFill="1" applyBorder="1" applyAlignment="1" applyProtection="1">
      <alignment vertical="center" readingOrder="2"/>
      <protection hidden="1"/>
    </xf>
    <xf numFmtId="0" fontId="10" fillId="0" borderId="0" xfId="0" applyFont="1" applyFill="1" applyBorder="1" applyAlignment="1" applyProtection="1">
      <alignment vertical="center"/>
      <protection hidden="1"/>
    </xf>
    <xf numFmtId="0" fontId="32" fillId="2" borderId="15" xfId="0" applyFont="1" applyFill="1" applyBorder="1" applyAlignment="1" applyProtection="1">
      <alignment horizontal="right" vertical="center" readingOrder="2"/>
      <protection hidden="1"/>
    </xf>
    <xf numFmtId="0" fontId="32" fillId="2" borderId="0" xfId="0" applyFont="1" applyFill="1" applyBorder="1" applyAlignment="1" applyProtection="1">
      <alignment vertical="center"/>
      <protection hidden="1"/>
    </xf>
    <xf numFmtId="0" fontId="32" fillId="2" borderId="7" xfId="0" applyFont="1" applyFill="1" applyBorder="1" applyAlignment="1" applyProtection="1">
      <alignment vertical="center"/>
      <protection hidden="1"/>
    </xf>
    <xf numFmtId="0" fontId="10" fillId="0" borderId="17"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7" xfId="0" applyFont="1" applyBorder="1" applyAlignment="1" applyProtection="1">
      <alignment vertical="center"/>
      <protection hidden="1"/>
    </xf>
    <xf numFmtId="0" fontId="10" fillId="0" borderId="2" xfId="0" applyFont="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2" xfId="0" applyFont="1" applyFill="1" applyBorder="1" applyAlignment="1" applyProtection="1">
      <alignment vertical="center"/>
      <protection hidden="1"/>
    </xf>
    <xf numFmtId="0" fontId="10" fillId="0" borderId="0" xfId="0" applyFont="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10" fillId="0" borderId="7"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14" fontId="31" fillId="0" borderId="0" xfId="0" applyNumberFormat="1" applyFont="1" applyFill="1" applyBorder="1" applyAlignment="1" applyProtection="1">
      <alignment vertical="center"/>
      <protection hidden="1"/>
    </xf>
    <xf numFmtId="0" fontId="33" fillId="0" borderId="0" xfId="0" applyFont="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10" fillId="0" borderId="8" xfId="0" applyFont="1" applyBorder="1" applyAlignment="1" applyProtection="1">
      <alignment vertical="center"/>
      <protection hidden="1"/>
    </xf>
    <xf numFmtId="0" fontId="16" fillId="0" borderId="0" xfId="0" applyFont="1" applyBorder="1" applyAlignment="1" applyProtection="1">
      <alignment horizontal="left"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12"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vertical="center"/>
      <protection hidden="1"/>
    </xf>
    <xf numFmtId="0" fontId="10" fillId="0" borderId="15" xfId="0" applyFont="1" applyBorder="1" applyAlignment="1" applyProtection="1">
      <alignment vertical="center"/>
      <protection hidden="1"/>
    </xf>
    <xf numFmtId="0" fontId="10" fillId="2" borderId="0" xfId="0" applyFont="1" applyFill="1" applyBorder="1" applyAlignment="1" applyProtection="1">
      <alignment vertical="top"/>
      <protection hidden="1"/>
    </xf>
    <xf numFmtId="14" fontId="10" fillId="0" borderId="2" xfId="0" applyNumberFormat="1" applyFont="1" applyBorder="1" applyAlignment="1" applyProtection="1">
      <alignment vertical="center"/>
      <protection hidden="1"/>
    </xf>
    <xf numFmtId="0" fontId="10" fillId="2" borderId="2" xfId="0" applyFont="1" applyFill="1" applyBorder="1" applyAlignment="1" applyProtection="1">
      <alignment vertical="top"/>
      <protection hidden="1"/>
    </xf>
    <xf numFmtId="14" fontId="10" fillId="0" borderId="0" xfId="0" applyNumberFormat="1" applyFont="1" applyBorder="1" applyAlignment="1" applyProtection="1">
      <alignment vertical="center"/>
      <protection hidden="1"/>
    </xf>
    <xf numFmtId="0" fontId="10" fillId="0" borderId="0" xfId="0" applyFont="1" applyFill="1" applyBorder="1" applyAlignment="1" applyProtection="1">
      <alignment horizontal="left" vertical="top" wrapText="1"/>
      <protection hidden="1"/>
    </xf>
    <xf numFmtId="0" fontId="16" fillId="4" borderId="8" xfId="0" applyFont="1" applyFill="1" applyBorder="1" applyAlignment="1" applyProtection="1">
      <alignment horizontal="center" vertical="center"/>
      <protection hidden="1"/>
    </xf>
    <xf numFmtId="0" fontId="10" fillId="13" borderId="0" xfId="0" applyFont="1" applyFill="1" applyAlignment="1" applyProtection="1">
      <alignment horizontal="center" vertical="center"/>
      <protection hidden="1"/>
    </xf>
    <xf numFmtId="49" fontId="10" fillId="0" borderId="18" xfId="0" applyNumberFormat="1" applyFont="1" applyBorder="1" applyAlignment="1" applyProtection="1">
      <alignment vertical="center"/>
      <protection hidden="1"/>
    </xf>
    <xf numFmtId="49" fontId="10" fillId="0" borderId="3" xfId="0" applyNumberFormat="1" applyFont="1" applyBorder="1" applyAlignment="1" applyProtection="1">
      <alignment vertical="center"/>
      <protection hidden="1"/>
    </xf>
    <xf numFmtId="0" fontId="42" fillId="0" borderId="2" xfId="0" applyFont="1" applyBorder="1" applyAlignment="1" applyProtection="1">
      <alignment vertical="center"/>
      <protection hidden="1"/>
    </xf>
    <xf numFmtId="0" fontId="42" fillId="0" borderId="0" xfId="0" applyFont="1" applyBorder="1" applyAlignment="1" applyProtection="1">
      <alignment vertical="center"/>
      <protection hidden="1"/>
    </xf>
    <xf numFmtId="14" fontId="10" fillId="0" borderId="0" xfId="0" applyNumberFormat="1" applyFont="1" applyAlignment="1" applyProtection="1">
      <alignment vertical="center"/>
      <protection hidden="1"/>
    </xf>
    <xf numFmtId="0" fontId="10" fillId="0" borderId="16"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10" fillId="0" borderId="0" xfId="0" applyFont="1" applyBorder="1" applyAlignment="1" applyProtection="1">
      <alignment vertical="center"/>
      <protection locked="0"/>
    </xf>
    <xf numFmtId="0" fontId="10" fillId="0" borderId="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6" fillId="4" borderId="8" xfId="0" applyFont="1" applyFill="1" applyBorder="1" applyAlignment="1" applyProtection="1">
      <alignment horizontal="center" vertical="center"/>
      <protection locked="0"/>
    </xf>
    <xf numFmtId="0" fontId="16" fillId="4" borderId="5" xfId="0" applyFont="1" applyFill="1" applyBorder="1" applyAlignment="1" applyProtection="1">
      <alignment vertical="center"/>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vertical="center"/>
      <protection locked="0"/>
    </xf>
    <xf numFmtId="0" fontId="16"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0" fillId="0" borderId="2" xfId="0" applyFont="1" applyBorder="1" applyAlignment="1" applyProtection="1">
      <alignment vertical="center"/>
      <protection locked="0"/>
    </xf>
    <xf numFmtId="0" fontId="47" fillId="4" borderId="1" xfId="0" applyFont="1" applyFill="1" applyBorder="1" applyAlignment="1" applyProtection="1">
      <alignment horizontal="center" vertical="center" textRotation="180" shrinkToFit="1"/>
      <protection hidden="1"/>
    </xf>
    <xf numFmtId="0" fontId="29" fillId="2" borderId="5" xfId="0" applyFont="1" applyFill="1" applyBorder="1" applyAlignment="1" applyProtection="1">
      <alignment horizontal="left" vertical="center"/>
      <protection hidden="1"/>
    </xf>
    <xf numFmtId="0" fontId="34" fillId="4" borderId="8" xfId="0" applyFont="1" applyFill="1" applyBorder="1" applyAlignment="1" applyProtection="1">
      <alignment horizontal="center" vertical="center" textRotation="90" shrinkToFit="1"/>
      <protection hidden="1"/>
    </xf>
    <xf numFmtId="0" fontId="10" fillId="0" borderId="20" xfId="0" applyFont="1" applyBorder="1" applyAlignment="1" applyProtection="1">
      <alignment vertical="center" textRotation="90"/>
      <protection hidden="1"/>
    </xf>
    <xf numFmtId="0" fontId="10" fillId="7" borderId="1" xfId="0" applyFont="1" applyFill="1" applyBorder="1" applyAlignment="1" applyProtection="1">
      <alignment vertical="center"/>
      <protection hidden="1"/>
    </xf>
    <xf numFmtId="0" fontId="11" fillId="15" borderId="5" xfId="0" applyFont="1" applyFill="1" applyBorder="1" applyAlignment="1" applyProtection="1">
      <alignment horizontal="left" vertical="center"/>
      <protection hidden="1"/>
    </xf>
    <xf numFmtId="0" fontId="10" fillId="7" borderId="17" xfId="0" applyFont="1" applyFill="1" applyBorder="1" applyAlignment="1" applyProtection="1">
      <alignment vertical="center"/>
      <protection hidden="1"/>
    </xf>
    <xf numFmtId="0" fontId="12" fillId="0" borderId="0"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4" fillId="7" borderId="5" xfId="0" applyFont="1" applyFill="1" applyBorder="1" applyAlignment="1" applyProtection="1">
      <alignment horizontal="left" vertical="center"/>
      <protection hidden="1"/>
    </xf>
    <xf numFmtId="0" fontId="14" fillId="7" borderId="5" xfId="0" applyFont="1" applyFill="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6" fillId="13"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left" vertical="center"/>
      <protection hidden="1"/>
    </xf>
    <xf numFmtId="0" fontId="15" fillId="0" borderId="0" xfId="0" applyNumberFormat="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6" fillId="7" borderId="17" xfId="0" applyFont="1" applyFill="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6" fillId="2" borderId="8" xfId="0" applyFont="1" applyFill="1" applyBorder="1" applyAlignment="1" applyProtection="1">
      <alignment horizontal="center" vertical="center"/>
      <protection hidden="1"/>
    </xf>
    <xf numFmtId="0" fontId="16" fillId="8" borderId="5"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16" fillId="0" borderId="1" xfId="0" applyNumberFormat="1" applyFont="1" applyBorder="1" applyAlignment="1" applyProtection="1">
      <alignment horizontal="center" vertical="center"/>
      <protection hidden="1"/>
    </xf>
    <xf numFmtId="0" fontId="16" fillId="0" borderId="8" xfId="0" applyFont="1" applyBorder="1" applyAlignment="1" applyProtection="1">
      <alignment horizontal="center" vertical="center" wrapText="1"/>
      <protection hidden="1"/>
    </xf>
    <xf numFmtId="0" fontId="16" fillId="0" borderId="8" xfId="0" applyNumberFormat="1" applyFont="1" applyBorder="1" applyAlignment="1" applyProtection="1">
      <alignment horizontal="center" vertical="center"/>
      <protection hidden="1"/>
    </xf>
    <xf numFmtId="0" fontId="16" fillId="13" borderId="8"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2" borderId="12"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0" fontId="16" fillId="0" borderId="12" xfId="0" applyNumberFormat="1" applyFont="1" applyBorder="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0" fillId="0" borderId="0" xfId="0" applyNumberFormat="1" applyFont="1" applyFill="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8" fillId="0" borderId="0" xfId="0" applyFont="1" applyBorder="1" applyAlignment="1" applyProtection="1">
      <alignment vertical="center" wrapText="1"/>
      <protection hidden="1"/>
    </xf>
    <xf numFmtId="0" fontId="16" fillId="7" borderId="17" xfId="0" applyFont="1" applyFill="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6" xfId="0" applyFont="1" applyBorder="1" applyAlignment="1" applyProtection="1">
      <alignment horizontal="left" vertical="center"/>
      <protection hidden="1"/>
    </xf>
    <xf numFmtId="0" fontId="16" fillId="4" borderId="8" xfId="0" applyNumberFormat="1" applyFont="1" applyFill="1" applyBorder="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16" fillId="0" borderId="0" xfId="0" applyFont="1" applyAlignment="1" applyProtection="1">
      <alignment vertical="center"/>
      <protection hidden="1"/>
    </xf>
    <xf numFmtId="0" fontId="16" fillId="0" borderId="8" xfId="0" applyFont="1" applyBorder="1" applyAlignment="1" applyProtection="1">
      <alignment horizontal="center" vertical="center"/>
      <protection hidden="1"/>
    </xf>
    <xf numFmtId="0" fontId="10" fillId="0" borderId="32" xfId="0" applyFont="1" applyFill="1" applyBorder="1" applyAlignment="1" applyProtection="1">
      <alignment vertical="center"/>
      <protection hidden="1"/>
    </xf>
    <xf numFmtId="0" fontId="10" fillId="0" borderId="0" xfId="0" applyNumberFormat="1" applyFont="1" applyBorder="1" applyAlignment="1" applyProtection="1">
      <alignment vertical="center"/>
      <protection hidden="1"/>
    </xf>
    <xf numFmtId="0" fontId="11" fillId="7" borderId="17" xfId="0" applyFont="1" applyFill="1" applyBorder="1" applyAlignment="1" applyProtection="1">
      <alignment horizontal="center" vertical="center"/>
      <protection hidden="1"/>
    </xf>
    <xf numFmtId="0" fontId="16" fillId="2" borderId="0" xfId="0" applyFont="1" applyFill="1" applyBorder="1" applyAlignment="1" applyProtection="1">
      <alignment vertical="center"/>
      <protection hidden="1"/>
    </xf>
    <xf numFmtId="0" fontId="16" fillId="0" borderId="18" xfId="0" applyFont="1" applyFill="1" applyBorder="1" applyAlignment="1" applyProtection="1">
      <alignment vertical="center"/>
      <protection hidden="1"/>
    </xf>
    <xf numFmtId="0" fontId="16" fillId="0" borderId="15" xfId="0" applyFont="1" applyFill="1" applyBorder="1" applyAlignment="1" applyProtection="1">
      <alignment vertical="center"/>
      <protection hidden="1"/>
    </xf>
    <xf numFmtId="10" fontId="16" fillId="4" borderId="8" xfId="0" applyNumberFormat="1" applyFont="1" applyFill="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4" fillId="7" borderId="5" xfId="0" quotePrefix="1" applyFont="1" applyFill="1" applyBorder="1" applyAlignment="1" applyProtection="1">
      <alignment horizontal="right" vertical="center"/>
      <protection hidden="1"/>
    </xf>
    <xf numFmtId="0" fontId="14" fillId="7" borderId="6" xfId="0" applyFont="1" applyFill="1" applyBorder="1" applyAlignment="1" applyProtection="1">
      <alignment horizontal="right" vertical="center"/>
      <protection hidden="1"/>
    </xf>
    <xf numFmtId="0" fontId="16" fillId="0" borderId="8" xfId="0" applyFont="1" applyBorder="1" applyAlignment="1" applyProtection="1">
      <alignment vertical="center"/>
      <protection hidden="1"/>
    </xf>
    <xf numFmtId="0" fontId="10" fillId="0" borderId="0" xfId="0" applyNumberFormat="1" applyFont="1" applyFill="1" applyBorder="1" applyAlignment="1" applyProtection="1">
      <alignment horizontal="left" vertical="center"/>
      <protection hidden="1"/>
    </xf>
    <xf numFmtId="0" fontId="10" fillId="7" borderId="17" xfId="0" applyFont="1" applyFill="1" applyBorder="1" applyAlignment="1" applyProtection="1">
      <alignment horizontal="center" vertical="center"/>
      <protection hidden="1"/>
    </xf>
    <xf numFmtId="0" fontId="16" fillId="2" borderId="0" xfId="0" applyFont="1" applyFill="1" applyBorder="1" applyAlignment="1" applyProtection="1">
      <alignment vertical="center" wrapText="1"/>
      <protection hidden="1"/>
    </xf>
    <xf numFmtId="0" fontId="16" fillId="0" borderId="0" xfId="0" applyFont="1" applyFill="1" applyBorder="1" applyAlignment="1" applyProtection="1">
      <alignment horizontal="center" vertical="center"/>
      <protection hidden="1"/>
    </xf>
    <xf numFmtId="0" fontId="10" fillId="0" borderId="1" xfId="0" applyFont="1" applyBorder="1" applyAlignment="1" applyProtection="1">
      <alignment vertical="center"/>
      <protection hidden="1"/>
    </xf>
    <xf numFmtId="0" fontId="10" fillId="0" borderId="25" xfId="0" applyFont="1" applyBorder="1" applyAlignment="1" applyProtection="1">
      <alignment vertical="center"/>
      <protection hidden="1"/>
    </xf>
    <xf numFmtId="0" fontId="23" fillId="4" borderId="23" xfId="0" applyFont="1" applyFill="1" applyBorder="1" applyAlignment="1" applyProtection="1">
      <alignment vertical="center"/>
      <protection hidden="1"/>
    </xf>
    <xf numFmtId="0" fontId="10" fillId="4" borderId="23"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0" fontId="10" fillId="4" borderId="0" xfId="0" applyFont="1" applyFill="1" applyBorder="1" applyAlignment="1" applyProtection="1">
      <alignment vertical="center"/>
      <protection hidden="1"/>
    </xf>
    <xf numFmtId="0" fontId="23" fillId="4" borderId="0" xfId="0" applyNumberFormat="1" applyFont="1" applyFill="1" applyBorder="1" applyAlignment="1" applyProtection="1">
      <alignment vertical="center"/>
      <protection hidden="1"/>
    </xf>
    <xf numFmtId="0" fontId="25" fillId="2" borderId="5" xfId="0" applyFont="1" applyFill="1" applyBorder="1" applyAlignment="1" applyProtection="1">
      <alignment horizontal="center" vertical="center"/>
      <protection hidden="1"/>
    </xf>
    <xf numFmtId="0" fontId="10" fillId="7" borderId="12" xfId="0" applyFont="1" applyFill="1" applyBorder="1" applyAlignment="1" applyProtection="1">
      <alignment vertical="center"/>
      <protection hidden="1"/>
    </xf>
    <xf numFmtId="0" fontId="23" fillId="4" borderId="25" xfId="0" applyFont="1" applyFill="1" applyBorder="1" applyAlignment="1" applyProtection="1">
      <alignment vertical="center"/>
      <protection hidden="1"/>
    </xf>
    <xf numFmtId="0" fontId="23" fillId="4" borderId="25" xfId="0" applyNumberFormat="1" applyFont="1" applyFill="1" applyBorder="1" applyAlignment="1" applyProtection="1">
      <alignment vertical="center"/>
      <protection hidden="1"/>
    </xf>
    <xf numFmtId="0" fontId="10" fillId="4" borderId="25" xfId="0" applyFont="1" applyFill="1" applyBorder="1" applyAlignment="1" applyProtection="1">
      <alignment vertical="center"/>
      <protection hidden="1"/>
    </xf>
    <xf numFmtId="0" fontId="10" fillId="0" borderId="0" xfId="0" applyNumberFormat="1" applyFont="1" applyAlignment="1" applyProtection="1">
      <alignment vertical="center"/>
      <protection hidden="1"/>
    </xf>
    <xf numFmtId="0" fontId="16" fillId="2" borderId="0" xfId="0" applyFont="1" applyFill="1" applyBorder="1" applyAlignment="1" applyProtection="1">
      <alignmen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wrapText="1"/>
      <protection locked="0"/>
    </xf>
    <xf numFmtId="0" fontId="16" fillId="0" borderId="0" xfId="0" applyFont="1" applyAlignment="1" applyProtection="1">
      <alignment horizontal="center" vertical="center"/>
      <protection locked="0"/>
    </xf>
    <xf numFmtId="0" fontId="47" fillId="4" borderId="37" xfId="0" applyFont="1" applyFill="1" applyBorder="1" applyAlignment="1" applyProtection="1">
      <alignment horizontal="center" vertical="center" textRotation="180" shrinkToFit="1"/>
      <protection hidden="1"/>
    </xf>
    <xf numFmtId="0" fontId="34" fillId="4" borderId="1" xfId="0" applyFont="1" applyFill="1" applyBorder="1" applyAlignment="1" applyProtection="1">
      <alignment horizontal="center" vertical="center" textRotation="90" shrinkToFit="1"/>
      <protection hidden="1"/>
    </xf>
    <xf numFmtId="0" fontId="14" fillId="7" borderId="5" xfId="0" applyFont="1" applyFill="1" applyBorder="1" applyAlignment="1" applyProtection="1">
      <alignment horizontal="center" vertical="center"/>
      <protection hidden="1"/>
    </xf>
    <xf numFmtId="0" fontId="10" fillId="7" borderId="17" xfId="0"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16" fillId="0" borderId="0" xfId="0" applyFont="1" applyBorder="1" applyAlignment="1" applyProtection="1">
      <alignment horizontal="center" wrapText="1"/>
      <protection hidden="1"/>
    </xf>
    <xf numFmtId="0" fontId="10" fillId="0" borderId="0" xfId="0" applyFont="1" applyAlignment="1" applyProtection="1">
      <alignment horizontal="center"/>
      <protection hidden="1"/>
    </xf>
    <xf numFmtId="0" fontId="16" fillId="0" borderId="0"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wrapText="1"/>
      <protection hidden="1"/>
    </xf>
    <xf numFmtId="0" fontId="18" fillId="0" borderId="0" xfId="0" applyFont="1" applyBorder="1" applyAlignment="1" applyProtection="1">
      <alignment horizontal="center" wrapText="1"/>
      <protection hidden="1"/>
    </xf>
    <xf numFmtId="9" fontId="16" fillId="4" borderId="8" xfId="0" applyNumberFormat="1" applyFont="1" applyFill="1" applyBorder="1" applyAlignment="1" applyProtection="1">
      <alignment horizontal="center" vertical="center"/>
      <protection hidden="1"/>
    </xf>
    <xf numFmtId="0" fontId="12" fillId="0" borderId="0" xfId="0" applyFont="1" applyBorder="1" applyAlignment="1" applyProtection="1">
      <alignment horizontal="right" vertical="center"/>
      <protection hidden="1"/>
    </xf>
    <xf numFmtId="0" fontId="10" fillId="8" borderId="8" xfId="0" applyFont="1" applyFill="1" applyBorder="1" applyAlignment="1" applyProtection="1">
      <alignment vertical="center"/>
      <protection hidden="1"/>
    </xf>
    <xf numFmtId="0" fontId="19" fillId="0" borderId="0" xfId="0" applyFont="1" applyBorder="1" applyAlignment="1" applyProtection="1">
      <alignment horizontal="center" vertical="center" wrapText="1"/>
      <protection hidden="1"/>
    </xf>
    <xf numFmtId="0" fontId="10" fillId="6" borderId="0" xfId="0" applyFont="1" applyFill="1" applyAlignment="1" applyProtection="1">
      <alignment vertical="center"/>
      <protection hidden="1"/>
    </xf>
    <xf numFmtId="0" fontId="20" fillId="6" borderId="0" xfId="0" applyFont="1" applyFill="1" applyAlignment="1" applyProtection="1">
      <alignment horizontal="center" vertical="center"/>
      <protection hidden="1"/>
    </xf>
    <xf numFmtId="0" fontId="10" fillId="0" borderId="0" xfId="0" applyFont="1" applyBorder="1" applyAlignment="1" applyProtection="1">
      <alignment horizontal="right" vertical="center"/>
      <protection hidden="1"/>
    </xf>
    <xf numFmtId="0" fontId="10" fillId="6" borderId="0" xfId="0" applyFont="1" applyFill="1" applyAlignment="1" applyProtection="1">
      <alignment horizontal="center" vertical="center"/>
      <protection hidden="1"/>
    </xf>
    <xf numFmtId="0" fontId="10" fillId="0" borderId="0" xfId="0" applyFont="1" applyAlignment="1" applyProtection="1">
      <alignment horizontal="right" vertical="center"/>
      <protection hidden="1"/>
    </xf>
    <xf numFmtId="0" fontId="21" fillId="6" borderId="0" xfId="0" applyFont="1" applyFill="1" applyAlignment="1" applyProtection="1">
      <alignment horizontal="center" vertical="center"/>
      <protection hidden="1"/>
    </xf>
    <xf numFmtId="0" fontId="14" fillId="7" borderId="5" xfId="0" quotePrefix="1" applyFont="1" applyFill="1" applyBorder="1" applyAlignment="1" applyProtection="1">
      <alignment horizontal="center" vertical="center"/>
      <protection hidden="1"/>
    </xf>
    <xf numFmtId="0" fontId="16" fillId="0" borderId="0" xfId="0" applyFont="1" applyFill="1" applyBorder="1" applyAlignment="1" applyProtection="1">
      <alignment vertical="center" wrapText="1"/>
      <protection hidden="1"/>
    </xf>
    <xf numFmtId="9" fontId="16" fillId="0" borderId="0" xfId="0" applyNumberFormat="1" applyFont="1" applyFill="1" applyBorder="1" applyAlignment="1" applyProtection="1">
      <alignment vertical="center"/>
      <protection hidden="1"/>
    </xf>
    <xf numFmtId="0" fontId="16" fillId="0" borderId="16" xfId="0" applyFont="1" applyBorder="1" applyAlignment="1" applyProtection="1">
      <alignment vertical="center"/>
      <protection hidden="1"/>
    </xf>
    <xf numFmtId="0" fontId="16" fillId="0" borderId="9" xfId="0" applyFont="1" applyBorder="1" applyAlignment="1" applyProtection="1">
      <alignment vertical="center"/>
      <protection hidden="1"/>
    </xf>
    <xf numFmtId="0" fontId="10" fillId="4" borderId="8" xfId="0" applyFont="1" applyFill="1" applyBorder="1" applyAlignment="1" applyProtection="1">
      <alignment horizontal="center" vertical="center"/>
      <protection hidden="1"/>
    </xf>
    <xf numFmtId="0" fontId="11" fillId="15" borderId="5"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0" fontId="10" fillId="0" borderId="23" xfId="0" applyFont="1" applyBorder="1" applyAlignment="1" applyProtection="1">
      <alignment vertical="center"/>
      <protection hidden="1"/>
    </xf>
    <xf numFmtId="0" fontId="16" fillId="0" borderId="0"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vertical="center"/>
      <protection locked="0"/>
    </xf>
    <xf numFmtId="0" fontId="16" fillId="2" borderId="0" xfId="0" applyFont="1" applyFill="1" applyBorder="1" applyAlignment="1" applyProtection="1">
      <alignment horizontal="left" vertical="center"/>
    </xf>
    <xf numFmtId="0" fontId="16" fillId="0" borderId="0" xfId="0" applyFont="1" applyAlignment="1" applyProtection="1">
      <alignment vertical="center"/>
      <protection locked="0"/>
    </xf>
    <xf numFmtId="0" fontId="54" fillId="10" borderId="8" xfId="1" applyFont="1" applyFill="1" applyBorder="1" applyAlignment="1">
      <alignment horizontal="center" vertical="center" wrapText="1"/>
    </xf>
    <xf numFmtId="0" fontId="27" fillId="0" borderId="12" xfId="0" applyFont="1" applyFill="1" applyBorder="1" applyAlignment="1">
      <alignment horizontal="center" vertical="center"/>
    </xf>
    <xf numFmtId="0" fontId="28" fillId="0" borderId="12" xfId="0" applyFont="1" applyFill="1" applyBorder="1" applyAlignment="1">
      <alignment vertical="center"/>
    </xf>
    <xf numFmtId="0" fontId="27" fillId="0" borderId="1" xfId="0" applyFont="1" applyFill="1" applyBorder="1" applyAlignment="1">
      <alignment horizontal="center" vertical="center"/>
    </xf>
    <xf numFmtId="0" fontId="28" fillId="0" borderId="1" xfId="0" applyFont="1" applyFill="1" applyBorder="1" applyAlignment="1">
      <alignment vertical="center"/>
    </xf>
    <xf numFmtId="0" fontId="23" fillId="0" borderId="0" xfId="0" applyFont="1" applyFill="1"/>
    <xf numFmtId="0" fontId="28" fillId="0" borderId="8" xfId="0" applyFont="1" applyFill="1" applyBorder="1" applyAlignment="1">
      <alignment vertical="center"/>
    </xf>
    <xf numFmtId="0" fontId="28" fillId="0" borderId="0" xfId="0" applyFont="1" applyFill="1"/>
    <xf numFmtId="0" fontId="27"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54" fillId="10" borderId="12" xfId="1" applyFont="1" applyFill="1" applyBorder="1" applyAlignment="1">
      <alignment horizontal="center" vertical="center" wrapText="1"/>
    </xf>
    <xf numFmtId="0" fontId="54" fillId="10" borderId="16" xfId="1" applyFont="1" applyFill="1" applyBorder="1" applyAlignment="1">
      <alignment horizontal="center" vertical="center" wrapText="1"/>
    </xf>
    <xf numFmtId="0" fontId="54" fillId="0" borderId="0" xfId="1"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8" fillId="0" borderId="39" xfId="0" applyFont="1" applyFill="1" applyBorder="1" applyAlignment="1">
      <alignment vertical="center"/>
    </xf>
    <xf numFmtId="0" fontId="28" fillId="0" borderId="0" xfId="0" applyFont="1" applyFill="1" applyBorder="1" applyAlignment="1">
      <alignment vertical="center"/>
    </xf>
    <xf numFmtId="0" fontId="28" fillId="0" borderId="34" xfId="0" applyFont="1" applyFill="1" applyBorder="1" applyAlignment="1">
      <alignment vertical="center"/>
    </xf>
    <xf numFmtId="0" fontId="27" fillId="0" borderId="29" xfId="0" applyFont="1" applyFill="1" applyBorder="1" applyAlignment="1">
      <alignment horizontal="center" vertical="center"/>
    </xf>
    <xf numFmtId="0" fontId="28" fillId="0" borderId="40" xfId="0" applyFont="1" applyFill="1" applyBorder="1" applyAlignment="1">
      <alignment vertical="center"/>
    </xf>
    <xf numFmtId="0" fontId="23" fillId="0" borderId="0" xfId="0" applyFont="1" applyAlignment="1"/>
    <xf numFmtId="0" fontId="54" fillId="10" borderId="13" xfId="1" applyFont="1" applyFill="1" applyBorder="1" applyAlignment="1">
      <alignment horizontal="center" vertical="center" wrapText="1"/>
    </xf>
    <xf numFmtId="0" fontId="54" fillId="10" borderId="30" xfId="1" applyFont="1" applyFill="1" applyBorder="1" applyAlignment="1">
      <alignment horizontal="center" vertical="center" wrapText="1"/>
    </xf>
    <xf numFmtId="0" fontId="27" fillId="0" borderId="6" xfId="0" applyFont="1" applyFill="1" applyBorder="1" applyAlignment="1">
      <alignment horizontal="center" vertical="center"/>
    </xf>
    <xf numFmtId="0" fontId="27" fillId="0" borderId="3" xfId="0" applyFont="1" applyFill="1" applyBorder="1" applyAlignment="1">
      <alignment horizontal="center" vertical="center"/>
    </xf>
    <xf numFmtId="0" fontId="23" fillId="0" borderId="0" xfId="0" applyFont="1" applyFill="1" applyAlignment="1">
      <alignment horizontal="center" vertical="center"/>
    </xf>
    <xf numFmtId="0" fontId="54" fillId="10" borderId="12" xfId="1" applyNumberFormat="1" applyFont="1" applyFill="1" applyBorder="1" applyAlignment="1">
      <alignment horizontal="center" vertical="center" wrapText="1"/>
    </xf>
    <xf numFmtId="0" fontId="0" fillId="0" borderId="0" xfId="0" applyFont="1" applyBorder="1" applyAlignment="1">
      <alignment horizontal="left"/>
    </xf>
    <xf numFmtId="0" fontId="23" fillId="0" borderId="6" xfId="0" applyFont="1" applyBorder="1" applyAlignment="1">
      <alignment horizontal="center" vertical="center"/>
    </xf>
    <xf numFmtId="0" fontId="10" fillId="0" borderId="8" xfId="0" applyFont="1" applyBorder="1" applyAlignment="1">
      <alignment horizontal="left"/>
    </xf>
    <xf numFmtId="0" fontId="23" fillId="0" borderId="3" xfId="0" applyFont="1" applyBorder="1" applyAlignment="1">
      <alignment horizontal="center" vertical="center"/>
    </xf>
    <xf numFmtId="0" fontId="28" fillId="0" borderId="8" xfId="0" applyFont="1" applyFill="1" applyBorder="1" applyAlignment="1" applyProtection="1">
      <alignment horizontal="left"/>
      <protection locked="0"/>
    </xf>
    <xf numFmtId="0" fontId="28" fillId="0" borderId="1" xfId="0" applyFont="1" applyFill="1" applyBorder="1" applyAlignment="1" applyProtection="1">
      <alignment horizontal="left"/>
      <protection locked="0"/>
    </xf>
    <xf numFmtId="0" fontId="23" fillId="0" borderId="0" xfId="0" applyFont="1" applyBorder="1" applyAlignment="1">
      <alignment horizontal="center" vertical="center"/>
    </xf>
    <xf numFmtId="0" fontId="28" fillId="0" borderId="0" xfId="0" applyFont="1" applyFill="1" applyBorder="1" applyAlignment="1" applyProtection="1">
      <alignment vertical="center"/>
      <protection locked="0"/>
    </xf>
    <xf numFmtId="0" fontId="10" fillId="0" borderId="0" xfId="0" applyFont="1"/>
    <xf numFmtId="0" fontId="10" fillId="0" borderId="0" xfId="0" applyFont="1" applyBorder="1"/>
    <xf numFmtId="0" fontId="28" fillId="0" borderId="6" xfId="0" applyFont="1" applyFill="1" applyBorder="1" applyAlignment="1">
      <alignment vertical="center"/>
    </xf>
    <xf numFmtId="0" fontId="28" fillId="0" borderId="8" xfId="0" applyFont="1" applyFill="1" applyBorder="1" applyAlignment="1">
      <alignment horizontal="center" vertical="center"/>
    </xf>
    <xf numFmtId="0" fontId="28" fillId="0" borderId="1" xfId="0" applyFont="1" applyFill="1" applyBorder="1" applyAlignment="1">
      <alignment horizontal="center" vertical="center"/>
    </xf>
    <xf numFmtId="0" fontId="23" fillId="0" borderId="0" xfId="0" applyFont="1" applyBorder="1" applyAlignment="1">
      <alignment horizontal="center" vertical="center" textRotation="90"/>
    </xf>
    <xf numFmtId="0" fontId="28" fillId="0" borderId="3" xfId="0" applyFont="1" applyFill="1" applyBorder="1" applyAlignment="1">
      <alignment vertical="center"/>
    </xf>
    <xf numFmtId="0" fontId="10" fillId="0" borderId="8" xfId="0" applyFont="1" applyBorder="1"/>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left" vertical="center"/>
      <protection locked="0"/>
    </xf>
    <xf numFmtId="0" fontId="16" fillId="0" borderId="0" xfId="0" applyFont="1" applyBorder="1" applyAlignment="1" applyProtection="1">
      <alignment horizontal="left" vertical="center" wrapText="1"/>
      <protection locked="0"/>
    </xf>
    <xf numFmtId="0" fontId="16" fillId="4" borderId="8" xfId="0" applyFont="1" applyFill="1" applyBorder="1" applyAlignment="1" applyProtection="1">
      <alignment horizontal="center" vertical="center"/>
      <protection locked="0"/>
    </xf>
    <xf numFmtId="0" fontId="14" fillId="7" borderId="5" xfId="0" applyFont="1" applyFill="1" applyBorder="1" applyAlignment="1" applyProtection="1">
      <alignment horizontal="left" vertical="center"/>
      <protection hidden="1"/>
    </xf>
    <xf numFmtId="0" fontId="16" fillId="4" borderId="8" xfId="0" applyFont="1" applyFill="1" applyBorder="1" applyAlignment="1" applyProtection="1">
      <alignment vertical="center"/>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hidden="1"/>
    </xf>
    <xf numFmtId="0" fontId="14" fillId="7" borderId="5" xfId="0" applyFont="1" applyFill="1" applyBorder="1" applyAlignment="1" applyProtection="1">
      <alignment horizontal="left" vertical="center"/>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hidden="1"/>
    </xf>
    <xf numFmtId="0" fontId="16" fillId="4" borderId="8" xfId="0" applyNumberFormat="1" applyFont="1" applyFill="1" applyBorder="1" applyAlignment="1" applyProtection="1">
      <alignment horizontal="left" vertical="center"/>
      <protection locked="0"/>
    </xf>
    <xf numFmtId="0" fontId="16" fillId="17" borderId="8"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xf>
    <xf numFmtId="0" fontId="16"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top"/>
      <protection locked="0"/>
    </xf>
    <xf numFmtId="14" fontId="16" fillId="4" borderId="8" xfId="0" applyNumberFormat="1" applyFont="1" applyFill="1" applyBorder="1" applyAlignment="1" applyProtection="1">
      <alignment horizontal="left" vertical="top" wrapText="1"/>
      <protection locked="0"/>
    </xf>
    <xf numFmtId="0" fontId="16" fillId="4" borderId="8" xfId="0" applyFont="1" applyFill="1" applyBorder="1" applyAlignment="1" applyProtection="1">
      <alignment horizontal="right" vertical="top" wrapText="1"/>
      <protection locked="0"/>
    </xf>
    <xf numFmtId="0" fontId="16" fillId="4" borderId="8" xfId="0" applyNumberFormat="1" applyFont="1" applyFill="1" applyBorder="1" applyAlignment="1" applyProtection="1">
      <alignment horizontal="left" vertical="top"/>
      <protection locked="0"/>
    </xf>
    <xf numFmtId="0" fontId="16" fillId="0" borderId="0" xfId="0" applyFont="1" applyBorder="1" applyAlignment="1" applyProtection="1">
      <alignment horizontal="left" vertical="top" wrapText="1"/>
      <protection hidden="1"/>
    </xf>
    <xf numFmtId="0" fontId="14" fillId="7" borderId="5" xfId="0" quotePrefix="1" applyFont="1" applyFill="1" applyBorder="1" applyAlignment="1" applyProtection="1">
      <alignment horizontal="left" vertical="center"/>
      <protection hidden="1"/>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hidden="1"/>
    </xf>
    <xf numFmtId="0" fontId="16"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hidden="1"/>
    </xf>
    <xf numFmtId="0" fontId="16" fillId="4" borderId="8" xfId="0" applyFont="1" applyFill="1" applyBorder="1" applyAlignment="1" applyProtection="1">
      <alignment vertical="center"/>
      <protection locked="0"/>
    </xf>
    <xf numFmtId="14" fontId="10" fillId="4" borderId="8" xfId="0" applyNumberFormat="1" applyFont="1" applyFill="1" applyBorder="1" applyAlignment="1" applyProtection="1">
      <alignment horizontal="right" vertical="top" wrapText="1"/>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hidden="1"/>
    </xf>
    <xf numFmtId="0" fontId="16"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hidden="1"/>
    </xf>
    <xf numFmtId="0" fontId="16" fillId="4" borderId="8" xfId="0" applyFont="1" applyFill="1" applyBorder="1" applyAlignment="1" applyProtection="1">
      <alignment vertical="center"/>
      <protection locked="0"/>
    </xf>
    <xf numFmtId="14" fontId="16" fillId="4" borderId="8" xfId="0" applyNumberFormat="1" applyFont="1" applyFill="1" applyBorder="1" applyAlignment="1" applyProtection="1">
      <alignment vertical="center"/>
      <protection locked="0"/>
    </xf>
    <xf numFmtId="0" fontId="16"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hidden="1"/>
    </xf>
    <xf numFmtId="0" fontId="16" fillId="4" borderId="8" xfId="0" applyFont="1" applyFill="1" applyBorder="1" applyAlignment="1" applyProtection="1">
      <alignment vertical="center"/>
      <protection locked="0"/>
    </xf>
    <xf numFmtId="0" fontId="16" fillId="4" borderId="8" xfId="0" applyFont="1" applyFill="1" applyBorder="1" applyAlignment="1" applyProtection="1">
      <alignment vertical="center" wrapText="1"/>
      <protection locked="0"/>
    </xf>
    <xf numFmtId="0" fontId="16" fillId="4" borderId="8"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locked="0"/>
    </xf>
    <xf numFmtId="0" fontId="16" fillId="4" borderId="8" xfId="0" applyFont="1" applyFill="1" applyBorder="1" applyAlignment="1" applyProtection="1">
      <alignment vertical="center"/>
      <protection locked="0"/>
    </xf>
    <xf numFmtId="0" fontId="10" fillId="0" borderId="0" xfId="0" applyFont="1" applyAlignment="1" applyProtection="1">
      <alignment vertical="center"/>
      <protection locked="0"/>
    </xf>
    <xf numFmtId="0" fontId="36" fillId="0" borderId="0" xfId="0" applyFont="1" applyBorder="1" applyAlignment="1">
      <alignment horizontal="center"/>
    </xf>
    <xf numFmtId="0" fontId="38" fillId="0" borderId="0" xfId="0" applyFont="1" applyBorder="1" applyAlignment="1">
      <alignment horizontal="center"/>
    </xf>
    <xf numFmtId="0" fontId="36" fillId="0" borderId="0" xfId="0" applyFont="1" applyAlignment="1">
      <alignment horizontal="center"/>
    </xf>
    <xf numFmtId="0" fontId="16" fillId="4" borderId="8" xfId="0" applyFont="1" applyFill="1" applyBorder="1" applyAlignment="1" applyProtection="1">
      <alignment horizontal="left" vertical="top" wrapText="1"/>
      <protection locked="0"/>
    </xf>
    <xf numFmtId="0" fontId="16" fillId="4" borderId="4" xfId="0" applyFont="1" applyFill="1" applyBorder="1" applyAlignment="1" applyProtection="1">
      <alignment horizontal="right" vertical="top" wrapText="1"/>
      <protection locked="0"/>
    </xf>
    <xf numFmtId="0" fontId="16" fillId="4" borderId="6" xfId="0" applyFont="1" applyFill="1" applyBorder="1" applyAlignment="1" applyProtection="1">
      <alignment horizontal="right" vertical="top" wrapText="1"/>
      <protection locked="0"/>
    </xf>
    <xf numFmtId="0" fontId="16" fillId="4" borderId="4" xfId="0" applyNumberFormat="1" applyFont="1" applyFill="1" applyBorder="1" applyAlignment="1" applyProtection="1">
      <alignment horizontal="center" vertical="center"/>
      <protection locked="0"/>
    </xf>
    <xf numFmtId="0" fontId="16" fillId="4" borderId="5" xfId="0" applyNumberFormat="1" applyFont="1" applyFill="1" applyBorder="1" applyAlignment="1" applyProtection="1">
      <alignment horizontal="center" vertical="center"/>
      <protection locked="0"/>
    </xf>
    <xf numFmtId="0" fontId="16" fillId="4" borderId="6" xfId="0" applyNumberFormat="1" applyFont="1" applyFill="1" applyBorder="1" applyAlignment="1" applyProtection="1">
      <alignment horizontal="center" vertical="center"/>
      <protection locked="0"/>
    </xf>
    <xf numFmtId="0" fontId="16" fillId="4" borderId="4"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16" fillId="4" borderId="4" xfId="0" applyNumberFormat="1" applyFont="1" applyFill="1" applyBorder="1" applyAlignment="1" applyProtection="1">
      <alignment vertical="center"/>
      <protection locked="0"/>
    </xf>
    <xf numFmtId="0" fontId="16" fillId="4" borderId="6" xfId="0" applyNumberFormat="1" applyFont="1" applyFill="1" applyBorder="1" applyAlignment="1" applyProtection="1">
      <alignment vertical="center"/>
      <protection locked="0"/>
    </xf>
    <xf numFmtId="0" fontId="16" fillId="4" borderId="4" xfId="0" applyFont="1" applyFill="1" applyBorder="1" applyAlignment="1" applyProtection="1">
      <alignment horizontal="left" vertical="top"/>
      <protection locked="0"/>
    </xf>
    <xf numFmtId="0" fontId="16" fillId="4" borderId="6" xfId="0" applyFont="1" applyFill="1" applyBorder="1" applyAlignment="1" applyProtection="1">
      <alignment horizontal="left" vertical="top"/>
      <protection locked="0"/>
    </xf>
    <xf numFmtId="0" fontId="16" fillId="4" borderId="4" xfId="0" applyFont="1" applyFill="1" applyBorder="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10" fillId="0" borderId="4" xfId="0" applyFont="1" applyBorder="1" applyAlignment="1" applyProtection="1">
      <alignment horizontal="right" vertical="center"/>
      <protection hidden="1"/>
    </xf>
    <xf numFmtId="0" fontId="10" fillId="0" borderId="6" xfId="0" applyFont="1" applyBorder="1" applyAlignment="1" applyProtection="1">
      <alignment horizontal="right" vertical="center"/>
      <protection hidden="1"/>
    </xf>
    <xf numFmtId="14" fontId="31" fillId="4" borderId="4" xfId="0" applyNumberFormat="1" applyFont="1" applyFill="1" applyBorder="1" applyAlignment="1" applyProtection="1">
      <alignment horizontal="left" vertical="center"/>
      <protection locked="0"/>
    </xf>
    <xf numFmtId="14" fontId="31" fillId="4" borderId="5" xfId="0" applyNumberFormat="1" applyFont="1" applyFill="1" applyBorder="1" applyAlignment="1" applyProtection="1">
      <alignment horizontal="left" vertical="center"/>
      <protection locked="0"/>
    </xf>
    <xf numFmtId="14" fontId="31" fillId="4" borderId="6" xfId="0" applyNumberFormat="1" applyFont="1" applyFill="1" applyBorder="1" applyAlignment="1" applyProtection="1">
      <alignment horizontal="left" vertical="center"/>
      <protection locked="0"/>
    </xf>
    <xf numFmtId="0" fontId="10" fillId="4" borderId="4" xfId="0" applyFont="1" applyFill="1" applyBorder="1" applyAlignment="1" applyProtection="1">
      <alignment horizontal="right" vertical="center"/>
      <protection locked="0"/>
    </xf>
    <xf numFmtId="0" fontId="10" fillId="4" borderId="5" xfId="0" applyFont="1" applyFill="1" applyBorder="1" applyAlignment="1" applyProtection="1">
      <alignment horizontal="right" vertical="center"/>
      <protection locked="0"/>
    </xf>
    <xf numFmtId="0" fontId="10" fillId="4" borderId="6" xfId="0" applyFont="1" applyFill="1" applyBorder="1" applyAlignment="1" applyProtection="1">
      <alignment horizontal="right" vertical="center"/>
      <protection locked="0"/>
    </xf>
    <xf numFmtId="0" fontId="10" fillId="0" borderId="19"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1" fillId="3" borderId="5" xfId="0" applyFont="1" applyFill="1" applyBorder="1" applyAlignment="1" applyProtection="1">
      <alignment horizontal="right" vertical="center"/>
      <protection hidden="1"/>
    </xf>
    <xf numFmtId="0" fontId="11" fillId="3" borderId="6" xfId="0" applyFont="1" applyFill="1" applyBorder="1" applyAlignment="1" applyProtection="1">
      <alignment horizontal="right" vertical="center"/>
      <protection hidden="1"/>
    </xf>
    <xf numFmtId="0" fontId="10" fillId="0" borderId="16"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4" borderId="4" xfId="0" applyFont="1" applyFill="1" applyBorder="1" applyAlignment="1" applyProtection="1">
      <alignment horizontal="left" vertical="center"/>
      <protection locked="0"/>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0" borderId="15" xfId="0" applyFont="1" applyBorder="1" applyAlignment="1" applyProtection="1">
      <alignment horizontal="center" vertical="center"/>
      <protection hidden="1"/>
    </xf>
    <xf numFmtId="0" fontId="10" fillId="0" borderId="8" xfId="0" applyFont="1" applyBorder="1" applyAlignment="1" applyProtection="1">
      <alignment horizontal="left" vertical="center"/>
      <protection hidden="1"/>
    </xf>
    <xf numFmtId="14" fontId="31" fillId="4" borderId="4" xfId="0" applyNumberFormat="1" applyFont="1" applyFill="1" applyBorder="1" applyAlignment="1" applyProtection="1">
      <alignment horizontal="right" vertical="center"/>
      <protection locked="0"/>
    </xf>
    <xf numFmtId="14" fontId="31" fillId="4" borderId="5" xfId="0" applyNumberFormat="1" applyFont="1" applyFill="1" applyBorder="1" applyAlignment="1" applyProtection="1">
      <alignment horizontal="right" vertical="center"/>
      <protection locked="0"/>
    </xf>
    <xf numFmtId="14" fontId="31" fillId="4" borderId="6" xfId="0" applyNumberFormat="1" applyFont="1" applyFill="1" applyBorder="1" applyAlignment="1" applyProtection="1">
      <alignment horizontal="right" vertical="center"/>
      <protection locked="0"/>
    </xf>
    <xf numFmtId="0" fontId="44" fillId="2" borderId="18" xfId="0" applyFont="1" applyFill="1" applyBorder="1" applyAlignment="1" applyProtection="1">
      <alignment horizontal="right" vertical="center" readingOrder="2"/>
      <protection hidden="1"/>
    </xf>
    <xf numFmtId="0" fontId="44" fillId="2" borderId="3" xfId="0" applyFont="1" applyFill="1" applyBorder="1" applyAlignment="1" applyProtection="1">
      <alignment horizontal="right" vertical="center" readingOrder="2"/>
      <protection hidden="1"/>
    </xf>
    <xf numFmtId="0" fontId="44" fillId="2" borderId="4" xfId="0" applyFont="1" applyFill="1" applyBorder="1" applyAlignment="1" applyProtection="1">
      <alignment horizontal="left" vertical="center"/>
      <protection hidden="1"/>
    </xf>
    <xf numFmtId="0" fontId="44" fillId="2" borderId="5" xfId="0" applyFont="1" applyFill="1" applyBorder="1" applyAlignment="1" applyProtection="1">
      <alignment horizontal="left" vertical="center"/>
      <protection hidden="1"/>
    </xf>
    <xf numFmtId="0" fontId="46" fillId="2" borderId="19" xfId="0" applyFont="1" applyFill="1" applyBorder="1" applyAlignment="1" applyProtection="1">
      <alignment horizontal="center" vertical="center" wrapText="1" readingOrder="2"/>
      <protection hidden="1"/>
    </xf>
    <xf numFmtId="0" fontId="46" fillId="2" borderId="18" xfId="0" applyFont="1" applyFill="1" applyBorder="1" applyAlignment="1" applyProtection="1">
      <alignment horizontal="center" vertical="center" wrapText="1" readingOrder="2"/>
      <protection hidden="1"/>
    </xf>
    <xf numFmtId="0" fontId="46" fillId="2" borderId="3" xfId="0" applyFont="1" applyFill="1" applyBorder="1" applyAlignment="1" applyProtection="1">
      <alignment horizontal="center" vertical="center" wrapText="1" readingOrder="2"/>
      <protection hidden="1"/>
    </xf>
    <xf numFmtId="0" fontId="46" fillId="2" borderId="16" xfId="0" applyFont="1" applyFill="1" applyBorder="1" applyAlignment="1" applyProtection="1">
      <alignment horizontal="center" vertical="center" readingOrder="2"/>
      <protection hidden="1"/>
    </xf>
    <xf numFmtId="0" fontId="46" fillId="2" borderId="15" xfId="0" applyFont="1" applyFill="1" applyBorder="1" applyAlignment="1" applyProtection="1">
      <alignment horizontal="center" vertical="center" readingOrder="2"/>
      <protection hidden="1"/>
    </xf>
    <xf numFmtId="0" fontId="46" fillId="2" borderId="9" xfId="0" applyFont="1" applyFill="1" applyBorder="1" applyAlignment="1" applyProtection="1">
      <alignment horizontal="center" vertical="center" readingOrder="2"/>
      <protection hidden="1"/>
    </xf>
    <xf numFmtId="0" fontId="55" fillId="14" borderId="8" xfId="0" applyFont="1" applyFill="1" applyBorder="1" applyAlignment="1" applyProtection="1">
      <alignment horizontal="center" vertical="center" readingOrder="2"/>
      <protection locked="0"/>
    </xf>
    <xf numFmtId="0" fontId="31" fillId="4" borderId="8" xfId="0" applyFont="1" applyFill="1" applyBorder="1" applyAlignment="1" applyProtection="1">
      <alignment horizontal="left" vertical="center"/>
      <protection locked="0"/>
    </xf>
    <xf numFmtId="0" fontId="10" fillId="0" borderId="4"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6"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41" fillId="14" borderId="8" xfId="0" applyFont="1" applyFill="1" applyBorder="1" applyAlignment="1" applyProtection="1">
      <alignment horizontal="center" vertical="center" readingOrder="2"/>
      <protection locked="0"/>
    </xf>
    <xf numFmtId="0" fontId="46" fillId="2" borderId="16" xfId="0" applyFont="1" applyFill="1" applyBorder="1" applyAlignment="1" applyProtection="1">
      <alignment horizontal="center" vertical="center" wrapText="1" readingOrder="2"/>
      <protection hidden="1"/>
    </xf>
    <xf numFmtId="0" fontId="46" fillId="2" borderId="15" xfId="0" applyFont="1" applyFill="1" applyBorder="1" applyAlignment="1" applyProtection="1">
      <alignment horizontal="center" vertical="center" wrapText="1" readingOrder="2"/>
      <protection hidden="1"/>
    </xf>
    <xf numFmtId="0" fontId="46" fillId="2" borderId="9" xfId="0" applyFont="1" applyFill="1" applyBorder="1" applyAlignment="1" applyProtection="1">
      <alignment horizontal="center" vertical="center" wrapText="1" readingOrder="2"/>
      <protection hidden="1"/>
    </xf>
    <xf numFmtId="0" fontId="11" fillId="3" borderId="4"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hidden="1"/>
    </xf>
    <xf numFmtId="0" fontId="31" fillId="4" borderId="4" xfId="0" applyFont="1" applyFill="1" applyBorder="1" applyAlignment="1" applyProtection="1">
      <alignment horizontal="left" vertical="center"/>
      <protection locked="0"/>
    </xf>
    <xf numFmtId="0" fontId="31" fillId="4" borderId="5" xfId="0" applyFont="1" applyFill="1" applyBorder="1" applyAlignment="1" applyProtection="1">
      <alignment horizontal="left" vertical="center"/>
      <protection locked="0"/>
    </xf>
    <xf numFmtId="0" fontId="31" fillId="4" borderId="6" xfId="0" applyFont="1" applyFill="1" applyBorder="1" applyAlignment="1" applyProtection="1">
      <alignment horizontal="left" vertical="center"/>
      <protection locked="0"/>
    </xf>
    <xf numFmtId="0" fontId="10" fillId="4" borderId="8" xfId="0" applyFont="1" applyFill="1" applyBorder="1" applyAlignment="1" applyProtection="1">
      <alignment horizontal="center" vertical="center"/>
      <protection locked="0"/>
    </xf>
    <xf numFmtId="49" fontId="31" fillId="14" borderId="4" xfId="0" applyNumberFormat="1" applyFont="1" applyFill="1" applyBorder="1" applyAlignment="1" applyProtection="1">
      <alignment horizontal="center" vertical="center"/>
      <protection hidden="1"/>
    </xf>
    <xf numFmtId="49" fontId="31" fillId="14" borderId="5" xfId="0" applyNumberFormat="1" applyFont="1" applyFill="1" applyBorder="1" applyAlignment="1" applyProtection="1">
      <alignment horizontal="center" vertical="center"/>
      <protection hidden="1"/>
    </xf>
    <xf numFmtId="49" fontId="31" fillId="14" borderId="6" xfId="0" applyNumberFormat="1" applyFont="1" applyFill="1" applyBorder="1" applyAlignment="1" applyProtection="1">
      <alignment horizontal="center" vertical="center"/>
      <protection hidden="1"/>
    </xf>
    <xf numFmtId="0" fontId="31" fillId="3" borderId="5" xfId="0" applyFont="1" applyFill="1" applyBorder="1" applyAlignment="1" applyProtection="1">
      <alignment horizontal="right" vertical="center"/>
      <protection hidden="1"/>
    </xf>
    <xf numFmtId="0" fontId="31" fillId="3" borderId="6" xfId="0" applyFont="1" applyFill="1" applyBorder="1" applyAlignment="1" applyProtection="1">
      <alignment horizontal="right" vertical="center"/>
      <protection hidden="1"/>
    </xf>
    <xf numFmtId="0" fontId="10" fillId="4" borderId="19" xfId="0" applyFont="1" applyFill="1" applyBorder="1" applyAlignment="1" applyProtection="1">
      <alignment horizontal="left" vertical="top" wrapText="1"/>
      <protection locked="0"/>
    </xf>
    <xf numFmtId="0" fontId="10" fillId="4" borderId="18"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10" fillId="4" borderId="16"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9" xfId="0" applyFont="1" applyFill="1" applyBorder="1" applyAlignment="1" applyProtection="1">
      <alignment horizontal="left" vertical="top" wrapText="1"/>
      <protection locked="0"/>
    </xf>
    <xf numFmtId="0" fontId="31" fillId="3" borderId="4" xfId="0" applyFont="1" applyFill="1" applyBorder="1" applyAlignment="1" applyProtection="1">
      <alignment horizontal="left" vertical="center"/>
      <protection hidden="1"/>
    </xf>
    <xf numFmtId="0" fontId="31" fillId="3" borderId="5" xfId="0" applyFont="1" applyFill="1" applyBorder="1" applyAlignment="1" applyProtection="1">
      <alignment horizontal="left" vertical="center"/>
      <protection hidden="1"/>
    </xf>
    <xf numFmtId="0" fontId="31" fillId="3" borderId="5" xfId="0" applyFont="1" applyFill="1" applyBorder="1" applyAlignment="1" applyProtection="1">
      <alignment vertical="center"/>
      <protection hidden="1"/>
    </xf>
    <xf numFmtId="0" fontId="31" fillId="3" borderId="6" xfId="0" applyFont="1" applyFill="1" applyBorder="1" applyAlignment="1" applyProtection="1">
      <alignment vertical="center"/>
      <protection hidden="1"/>
    </xf>
    <xf numFmtId="0" fontId="31" fillId="14" borderId="4" xfId="0" applyFont="1" applyFill="1" applyBorder="1" applyAlignment="1" applyProtection="1">
      <alignment horizontal="center" vertical="center"/>
      <protection hidden="1"/>
    </xf>
    <xf numFmtId="0" fontId="31" fillId="14" borderId="5" xfId="0" applyFont="1" applyFill="1" applyBorder="1" applyAlignment="1" applyProtection="1">
      <alignment horizontal="center" vertical="center"/>
      <protection hidden="1"/>
    </xf>
    <xf numFmtId="0" fontId="31" fillId="14" borderId="6" xfId="0" applyFont="1" applyFill="1" applyBorder="1" applyAlignment="1" applyProtection="1">
      <alignment horizontal="center" vertical="center"/>
      <protection hidden="1"/>
    </xf>
    <xf numFmtId="0" fontId="10" fillId="4" borderId="4" xfId="0" applyFont="1" applyFill="1" applyBorder="1" applyAlignment="1" applyProtection="1">
      <alignment horizontal="left" vertical="center"/>
      <protection hidden="1"/>
    </xf>
    <xf numFmtId="0" fontId="10" fillId="4" borderId="5" xfId="0" applyFont="1" applyFill="1" applyBorder="1" applyAlignment="1" applyProtection="1">
      <alignment horizontal="left" vertical="center"/>
      <protection hidden="1"/>
    </xf>
    <xf numFmtId="0" fontId="10" fillId="4" borderId="6" xfId="0" applyFont="1" applyFill="1" applyBorder="1" applyAlignment="1" applyProtection="1">
      <alignment horizontal="left" vertical="center"/>
      <protection hidden="1"/>
    </xf>
    <xf numFmtId="165" fontId="10" fillId="4" borderId="4" xfId="0" applyNumberFormat="1" applyFont="1" applyFill="1" applyBorder="1" applyAlignment="1" applyProtection="1">
      <alignment horizontal="left" vertical="top"/>
      <protection locked="0"/>
    </xf>
    <xf numFmtId="165" fontId="10" fillId="4" borderId="5" xfId="0" applyNumberFormat="1" applyFont="1" applyFill="1" applyBorder="1" applyAlignment="1" applyProtection="1">
      <alignment horizontal="left" vertical="top"/>
      <protection locked="0"/>
    </xf>
    <xf numFmtId="165" fontId="10" fillId="4" borderId="6" xfId="0" applyNumberFormat="1" applyFont="1" applyFill="1" applyBorder="1" applyAlignment="1" applyProtection="1">
      <alignment horizontal="left" vertical="top"/>
      <protection locked="0"/>
    </xf>
    <xf numFmtId="0" fontId="10" fillId="0" borderId="4" xfId="0" applyFont="1" applyFill="1" applyBorder="1" applyAlignment="1" applyProtection="1">
      <alignment horizontal="right" vertical="center"/>
      <protection hidden="1"/>
    </xf>
    <xf numFmtId="0" fontId="10" fillId="0" borderId="6" xfId="0" applyFont="1" applyFill="1" applyBorder="1" applyAlignment="1" applyProtection="1">
      <alignment horizontal="right" vertical="center"/>
      <protection hidden="1"/>
    </xf>
    <xf numFmtId="0" fontId="10" fillId="0" borderId="8" xfId="0" applyFont="1" applyFill="1" applyBorder="1" applyAlignment="1" applyProtection="1">
      <alignment horizontal="center" vertical="center"/>
      <protection hidden="1"/>
    </xf>
    <xf numFmtId="0" fontId="10" fillId="4" borderId="4" xfId="0" applyFont="1" applyFill="1" applyBorder="1" applyAlignment="1" applyProtection="1">
      <alignment horizontal="left" vertical="top"/>
      <protection locked="0"/>
    </xf>
    <xf numFmtId="0" fontId="10" fillId="4" borderId="5" xfId="0" applyFont="1" applyFill="1" applyBorder="1" applyAlignment="1" applyProtection="1">
      <alignment horizontal="left" vertical="top"/>
      <protection locked="0"/>
    </xf>
    <xf numFmtId="0" fontId="10" fillId="4" borderId="6" xfId="0" applyFont="1" applyFill="1" applyBorder="1" applyAlignment="1" applyProtection="1">
      <alignment horizontal="left" vertical="top"/>
      <protection locked="0"/>
    </xf>
    <xf numFmtId="49" fontId="10" fillId="0" borderId="2" xfId="0" applyNumberFormat="1" applyFont="1" applyBorder="1" applyAlignment="1" applyProtection="1">
      <alignment horizontal="left" vertical="top" wrapText="1"/>
      <protection locked="0"/>
    </xf>
    <xf numFmtId="49" fontId="10" fillId="0" borderId="0"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0" fillId="0" borderId="16" xfId="0" applyNumberFormat="1" applyFont="1" applyBorder="1" applyAlignment="1" applyProtection="1">
      <alignment horizontal="left" vertical="top" wrapText="1"/>
      <protection locked="0"/>
    </xf>
    <xf numFmtId="49" fontId="10" fillId="0" borderId="15" xfId="0" applyNumberFormat="1" applyFont="1" applyBorder="1" applyAlignment="1" applyProtection="1">
      <alignment horizontal="left" vertical="top" wrapText="1"/>
      <protection locked="0"/>
    </xf>
    <xf numFmtId="49" fontId="10" fillId="0" borderId="9" xfId="0" applyNumberFormat="1" applyFont="1" applyBorder="1" applyAlignment="1" applyProtection="1">
      <alignment horizontal="left" vertical="top" wrapText="1"/>
      <protection locked="0"/>
    </xf>
    <xf numFmtId="14" fontId="16" fillId="4" borderId="4" xfId="0" applyNumberFormat="1" applyFont="1" applyFill="1" applyBorder="1" applyAlignment="1" applyProtection="1">
      <alignment horizontal="right" vertical="top" wrapText="1"/>
      <protection locked="0"/>
    </xf>
    <xf numFmtId="0" fontId="10" fillId="0" borderId="16"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0" fontId="15" fillId="7" borderId="4"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1" fillId="15" borderId="4" xfId="0" applyFont="1" applyFill="1" applyBorder="1" applyAlignment="1" applyProtection="1">
      <alignment horizontal="left" vertical="center"/>
      <protection hidden="1"/>
    </xf>
    <xf numFmtId="0" fontId="11" fillId="15" borderId="5" xfId="0" applyFont="1" applyFill="1" applyBorder="1" applyAlignment="1" applyProtection="1">
      <alignment horizontal="left" vertical="center"/>
      <protection hidden="1"/>
    </xf>
    <xf numFmtId="0" fontId="11" fillId="15" borderId="5" xfId="0" applyFont="1" applyFill="1" applyBorder="1" applyAlignment="1" applyProtection="1">
      <alignment horizontal="right" vertical="center"/>
      <protection hidden="1"/>
    </xf>
    <xf numFmtId="0" fontId="11" fillId="15" borderId="6" xfId="0" applyFont="1" applyFill="1" applyBorder="1" applyAlignment="1" applyProtection="1">
      <alignment horizontal="right" vertical="center"/>
      <protection hidden="1"/>
    </xf>
    <xf numFmtId="0" fontId="16" fillId="0" borderId="16" xfId="0" applyFont="1" applyFill="1" applyBorder="1" applyAlignment="1" applyProtection="1">
      <alignment horizontal="center" vertical="center"/>
      <protection hidden="1"/>
    </xf>
    <xf numFmtId="0" fontId="16" fillId="0" borderId="15" xfId="0" applyFont="1" applyFill="1" applyBorder="1" applyAlignment="1" applyProtection="1">
      <alignment horizontal="center" vertical="center"/>
      <protection hidden="1"/>
    </xf>
    <xf numFmtId="0" fontId="16" fillId="0" borderId="9" xfId="0" applyFont="1" applyFill="1" applyBorder="1" applyAlignment="1" applyProtection="1">
      <alignment horizontal="center" vertical="center"/>
      <protection hidden="1"/>
    </xf>
    <xf numFmtId="0" fontId="16" fillId="4" borderId="5" xfId="0" applyFont="1" applyFill="1" applyBorder="1" applyAlignment="1" applyProtection="1">
      <alignment horizontal="left" vertical="top" wrapText="1"/>
      <protection locked="0"/>
    </xf>
    <xf numFmtId="0" fontId="16" fillId="4" borderId="4" xfId="0" applyFont="1" applyFill="1" applyBorder="1" applyAlignment="1" applyProtection="1">
      <alignment vertical="top" wrapText="1"/>
      <protection locked="0"/>
    </xf>
    <xf numFmtId="0" fontId="16" fillId="4" borderId="5" xfId="0" applyFont="1" applyFill="1" applyBorder="1" applyAlignment="1" applyProtection="1">
      <alignment vertical="top" wrapText="1"/>
      <protection locked="0"/>
    </xf>
    <xf numFmtId="0" fontId="16" fillId="4" borderId="6" xfId="0" applyFont="1" applyFill="1" applyBorder="1" applyAlignment="1" applyProtection="1">
      <alignment vertical="top" wrapText="1"/>
      <protection locked="0"/>
    </xf>
    <xf numFmtId="0" fontId="16" fillId="0" borderId="19"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4" fillId="7" borderId="5" xfId="0" applyFont="1" applyFill="1" applyBorder="1" applyAlignment="1" applyProtection="1">
      <alignment horizontal="right" vertical="center"/>
      <protection hidden="1"/>
    </xf>
    <xf numFmtId="0" fontId="14" fillId="7" borderId="6" xfId="0" applyFont="1" applyFill="1" applyBorder="1" applyAlignment="1" applyProtection="1">
      <alignment horizontal="right" vertical="center"/>
      <protection hidden="1"/>
    </xf>
    <xf numFmtId="0" fontId="14" fillId="7" borderId="4" xfId="0" applyFont="1" applyFill="1" applyBorder="1" applyAlignment="1" applyProtection="1">
      <alignment horizontal="left" vertical="center"/>
      <protection hidden="1"/>
    </xf>
    <xf numFmtId="0" fontId="14" fillId="7" borderId="5" xfId="0" applyFont="1" applyFill="1" applyBorder="1" applyAlignment="1" applyProtection="1">
      <alignment horizontal="left" vertical="center"/>
      <protection hidden="1"/>
    </xf>
    <xf numFmtId="0" fontId="16" fillId="4" borderId="4"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5" fillId="7" borderId="4" xfId="0" applyFont="1" applyFill="1" applyBorder="1" applyAlignment="1" applyProtection="1">
      <alignment vertical="center"/>
      <protection hidden="1"/>
    </xf>
    <xf numFmtId="0" fontId="15" fillId="7" borderId="6" xfId="0" applyFont="1" applyFill="1" applyBorder="1" applyAlignment="1" applyProtection="1">
      <alignment vertical="center"/>
      <protection hidden="1"/>
    </xf>
    <xf numFmtId="0" fontId="15" fillId="7" borderId="4" xfId="0" applyFont="1" applyFill="1" applyBorder="1" applyAlignment="1" applyProtection="1">
      <alignment horizontal="center" vertical="center"/>
      <protection hidden="1"/>
    </xf>
    <xf numFmtId="0" fontId="15" fillId="7" borderId="6" xfId="0" applyFont="1" applyFill="1" applyBorder="1" applyAlignment="1" applyProtection="1">
      <alignment horizontal="center" vertical="center"/>
      <protection hidden="1"/>
    </xf>
    <xf numFmtId="0" fontId="16" fillId="2" borderId="19" xfId="0" applyFont="1" applyFill="1" applyBorder="1" applyAlignment="1" applyProtection="1">
      <alignment horizontal="center" vertical="center"/>
      <protection hidden="1"/>
    </xf>
    <xf numFmtId="0" fontId="16" fillId="2" borderId="18"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0" fontId="16" fillId="2" borderId="16" xfId="0" applyFont="1" applyFill="1" applyBorder="1" applyAlignment="1" applyProtection="1">
      <alignment horizontal="center" vertical="center"/>
      <protection hidden="1"/>
    </xf>
    <xf numFmtId="0" fontId="16" fillId="2" borderId="15"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16" fillId="0" borderId="19" xfId="0" applyFont="1" applyFill="1" applyBorder="1" applyAlignment="1" applyProtection="1">
      <alignment horizontal="center" vertical="center"/>
      <protection hidden="1"/>
    </xf>
    <xf numFmtId="0" fontId="16" fillId="0" borderId="18" xfId="0" applyFont="1" applyFill="1" applyBorder="1" applyAlignment="1" applyProtection="1">
      <alignment horizontal="center" vertical="center"/>
      <protection hidden="1"/>
    </xf>
    <xf numFmtId="0" fontId="16" fillId="0" borderId="3" xfId="0" applyFont="1" applyFill="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29" fillId="2" borderId="4" xfId="0" applyFont="1" applyFill="1" applyBorder="1" applyAlignment="1" applyProtection="1">
      <alignment horizontal="left" vertical="center"/>
      <protection hidden="1"/>
    </xf>
    <xf numFmtId="0" fontId="29" fillId="2" borderId="5" xfId="0" applyFont="1" applyFill="1" applyBorder="1" applyAlignment="1" applyProtection="1">
      <alignment horizontal="left" vertical="center"/>
      <protection hidden="1"/>
    </xf>
    <xf numFmtId="10" fontId="16" fillId="4" borderId="4" xfId="0" applyNumberFormat="1" applyFont="1" applyFill="1" applyBorder="1" applyAlignment="1" applyProtection="1">
      <alignment horizontal="center" vertical="center"/>
      <protection hidden="1"/>
    </xf>
    <xf numFmtId="10" fontId="16" fillId="4" borderId="6" xfId="0" applyNumberFormat="1"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4" fillId="7" borderId="4" xfId="0" applyFont="1" applyFill="1" applyBorder="1" applyAlignment="1" applyProtection="1">
      <alignment horizontal="left" vertical="center" wrapText="1"/>
      <protection hidden="1"/>
    </xf>
    <xf numFmtId="0" fontId="14" fillId="7" borderId="5" xfId="0" applyFont="1" applyFill="1" applyBorder="1" applyAlignment="1" applyProtection="1">
      <alignment horizontal="left" vertical="center" wrapText="1"/>
      <protection hidden="1"/>
    </xf>
    <xf numFmtId="0" fontId="29" fillId="2" borderId="18" xfId="0" applyFont="1" applyFill="1" applyBorder="1" applyAlignment="1" applyProtection="1">
      <alignment horizontal="right" vertical="center" readingOrder="2"/>
      <protection hidden="1"/>
    </xf>
    <xf numFmtId="0" fontId="29" fillId="2" borderId="3" xfId="0" applyFont="1" applyFill="1" applyBorder="1" applyAlignment="1" applyProtection="1">
      <alignment horizontal="right" vertical="center" readingOrder="2"/>
      <protection hidden="1"/>
    </xf>
    <xf numFmtId="0" fontId="16" fillId="4" borderId="4" xfId="0" applyFont="1" applyFill="1" applyBorder="1" applyAlignment="1" applyProtection="1">
      <alignment vertical="center"/>
      <protection locked="0"/>
    </xf>
    <xf numFmtId="0" fontId="16" fillId="4" borderId="6" xfId="0" applyFont="1" applyFill="1" applyBorder="1" applyAlignment="1" applyProtection="1">
      <alignment vertical="center"/>
      <protection locked="0"/>
    </xf>
    <xf numFmtId="0" fontId="23" fillId="2" borderId="4" xfId="0" applyFont="1" applyFill="1" applyBorder="1" applyAlignment="1" applyProtection="1">
      <alignment horizontal="left" vertical="center"/>
      <protection hidden="1"/>
    </xf>
    <xf numFmtId="0" fontId="23" fillId="2" borderId="5" xfId="0" applyFont="1" applyFill="1" applyBorder="1" applyAlignment="1" applyProtection="1">
      <alignment horizontal="left" vertical="center"/>
      <protection hidden="1"/>
    </xf>
    <xf numFmtId="0" fontId="23" fillId="2" borderId="6" xfId="0" applyFont="1" applyFill="1" applyBorder="1" applyAlignment="1" applyProtection="1">
      <alignment horizontal="left" vertical="center"/>
      <protection hidden="1"/>
    </xf>
    <xf numFmtId="0" fontId="25" fillId="2" borderId="4" xfId="0" applyFont="1" applyFill="1" applyBorder="1" applyAlignment="1" applyProtection="1">
      <alignment horizontal="center" vertical="center"/>
      <protection hidden="1"/>
    </xf>
    <xf numFmtId="0" fontId="25" fillId="2" borderId="5"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23" fillId="2" borderId="4" xfId="0" applyFont="1" applyFill="1" applyBorder="1" applyAlignment="1" applyProtection="1">
      <alignment vertical="center"/>
      <protection hidden="1"/>
    </xf>
    <xf numFmtId="0" fontId="23" fillId="2" borderId="5" xfId="0" applyFont="1" applyFill="1" applyBorder="1" applyAlignment="1" applyProtection="1">
      <alignment vertical="center"/>
      <protection hidden="1"/>
    </xf>
    <xf numFmtId="0" fontId="23" fillId="2" borderId="6" xfId="0" applyFont="1" applyFill="1" applyBorder="1" applyAlignment="1" applyProtection="1">
      <alignment vertical="center"/>
      <protection hidden="1"/>
    </xf>
    <xf numFmtId="0" fontId="11" fillId="15" borderId="19" xfId="0" applyFont="1" applyFill="1" applyBorder="1" applyAlignment="1" applyProtection="1">
      <alignment horizontal="center" vertical="center"/>
      <protection hidden="1"/>
    </xf>
    <xf numFmtId="0" fontId="11" fillId="15" borderId="18" xfId="0" applyFont="1" applyFill="1" applyBorder="1" applyAlignment="1" applyProtection="1">
      <alignment horizontal="center" vertical="center"/>
      <protection hidden="1"/>
    </xf>
    <xf numFmtId="0" fontId="11" fillId="15" borderId="3" xfId="0" applyFont="1" applyFill="1" applyBorder="1" applyAlignment="1" applyProtection="1">
      <alignment horizontal="center" vertical="center"/>
      <protection hidden="1"/>
    </xf>
    <xf numFmtId="0" fontId="11" fillId="15" borderId="16" xfId="0" applyFont="1" applyFill="1" applyBorder="1" applyAlignment="1" applyProtection="1">
      <alignment horizontal="center" vertical="center"/>
      <protection hidden="1"/>
    </xf>
    <xf numFmtId="0" fontId="11" fillId="15" borderId="15" xfId="0" applyFont="1" applyFill="1" applyBorder="1" applyAlignment="1" applyProtection="1">
      <alignment horizontal="center" vertical="center"/>
      <protection hidden="1"/>
    </xf>
    <xf numFmtId="0" fontId="11" fillId="15" borderId="9"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6" fillId="2" borderId="19" xfId="0" applyFont="1" applyFill="1" applyBorder="1" applyAlignment="1" applyProtection="1">
      <alignment horizontal="center" vertical="center" wrapText="1"/>
      <protection hidden="1"/>
    </xf>
    <xf numFmtId="0" fontId="16" fillId="2" borderId="18"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6" fillId="2" borderId="16"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locked="0"/>
    </xf>
    <xf numFmtId="0" fontId="16" fillId="4" borderId="8" xfId="0" applyFont="1" applyFill="1" applyBorder="1" applyAlignment="1" applyProtection="1">
      <alignment horizontal="left" vertical="center"/>
      <protection locked="0"/>
    </xf>
    <xf numFmtId="0" fontId="16" fillId="4" borderId="8" xfId="0" applyFont="1" applyFill="1" applyBorder="1" applyAlignment="1" applyProtection="1">
      <alignment vertical="top" wrapText="1"/>
      <protection locked="0"/>
    </xf>
    <xf numFmtId="0" fontId="16" fillId="4" borderId="8" xfId="0" applyFont="1" applyFill="1" applyBorder="1" applyAlignment="1" applyProtection="1">
      <alignment horizontal="center" vertical="center"/>
      <protection locked="0"/>
    </xf>
    <xf numFmtId="0" fontId="16" fillId="4" borderId="5" xfId="0" applyFont="1" applyFill="1" applyBorder="1" applyAlignment="1" applyProtection="1">
      <alignment vertical="center"/>
      <protection locked="0"/>
    </xf>
    <xf numFmtId="0" fontId="11" fillId="15" borderId="4" xfId="0" applyFont="1" applyFill="1" applyBorder="1" applyAlignment="1" applyProtection="1">
      <alignment horizontal="left" vertical="center" wrapText="1"/>
      <protection hidden="1"/>
    </xf>
    <xf numFmtId="0" fontId="11" fillId="15" borderId="5" xfId="0" applyFont="1" applyFill="1" applyBorder="1" applyAlignment="1" applyProtection="1">
      <alignment horizontal="left" vertical="center" wrapText="1"/>
      <protection hidden="1"/>
    </xf>
    <xf numFmtId="0" fontId="29" fillId="2" borderId="31"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right" vertical="center" readingOrder="2"/>
      <protection hidden="1"/>
    </xf>
    <xf numFmtId="0" fontId="16" fillId="4" borderId="5"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protection hidden="1"/>
    </xf>
    <xf numFmtId="0" fontId="28" fillId="2" borderId="8" xfId="0" applyFont="1" applyFill="1" applyBorder="1" applyAlignment="1" applyProtection="1">
      <alignment horizontal="right" vertical="center"/>
      <protection hidden="1"/>
    </xf>
    <xf numFmtId="0" fontId="16" fillId="4" borderId="4" xfId="0" applyFont="1" applyFill="1" applyBorder="1" applyAlignment="1" applyProtection="1">
      <alignment horizontal="center" vertical="top" wrapText="1"/>
      <protection locked="0"/>
    </xf>
    <xf numFmtId="0" fontId="16" fillId="4" borderId="5" xfId="0" applyFont="1" applyFill="1" applyBorder="1" applyAlignment="1" applyProtection="1">
      <alignment horizontal="center" vertical="top" wrapText="1"/>
      <protection locked="0"/>
    </xf>
    <xf numFmtId="0" fontId="16" fillId="4" borderId="6" xfId="0" applyFont="1" applyFill="1" applyBorder="1" applyAlignment="1" applyProtection="1">
      <alignment horizontal="center" vertical="top" wrapText="1"/>
      <protection locked="0"/>
    </xf>
    <xf numFmtId="0" fontId="23" fillId="2" borderId="4" xfId="0" applyFont="1" applyFill="1" applyBorder="1" applyAlignment="1" applyProtection="1">
      <alignment horizontal="center" vertical="center"/>
      <protection hidden="1"/>
    </xf>
    <xf numFmtId="0" fontId="23" fillId="2" borderId="6" xfId="0"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22" fillId="0" borderId="8" xfId="0" applyFont="1" applyFill="1" applyBorder="1" applyAlignment="1" applyProtection="1">
      <alignment horizontal="right" vertical="center"/>
      <protection hidden="1"/>
    </xf>
    <xf numFmtId="0" fontId="11" fillId="2" borderId="4"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22" fillId="2" borderId="4" xfId="0"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0" fontId="22" fillId="2" borderId="8" xfId="0" applyFont="1" applyFill="1" applyBorder="1" applyAlignment="1" applyProtection="1">
      <alignment horizontal="center" vertical="center"/>
      <protection hidden="1"/>
    </xf>
    <xf numFmtId="0" fontId="16" fillId="4" borderId="8"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center" vertical="center"/>
      <protection hidden="1"/>
    </xf>
    <xf numFmtId="0" fontId="27" fillId="2" borderId="5"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15" fillId="7" borderId="4"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6" fillId="0" borderId="19"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2" borderId="19"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29" fillId="2" borderId="31"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5" xfId="0" applyFont="1" applyFill="1" applyBorder="1" applyAlignment="1" applyProtection="1">
      <alignment horizontal="right" vertical="center" wrapText="1" readingOrder="2"/>
    </xf>
    <xf numFmtId="0" fontId="29" fillId="2" borderId="6" xfId="0" applyFont="1" applyFill="1" applyBorder="1" applyAlignment="1" applyProtection="1">
      <alignment horizontal="right" vertical="center" wrapText="1" readingOrder="2"/>
    </xf>
    <xf numFmtId="0" fontId="11" fillId="15" borderId="4" xfId="0" applyFont="1" applyFill="1" applyBorder="1" applyAlignment="1" applyProtection="1">
      <alignment horizontal="left" vertical="center" wrapText="1"/>
    </xf>
    <xf numFmtId="0" fontId="11" fillId="15" borderId="5" xfId="0" applyFont="1" applyFill="1" applyBorder="1" applyAlignment="1" applyProtection="1">
      <alignment horizontal="left" vertical="center" wrapText="1"/>
    </xf>
    <xf numFmtId="0" fontId="11" fillId="15" borderId="5" xfId="0" applyFont="1" applyFill="1" applyBorder="1" applyAlignment="1" applyProtection="1">
      <alignment horizontal="right" vertical="center"/>
    </xf>
    <xf numFmtId="0" fontId="11" fillId="15" borderId="6" xfId="0" applyFont="1" applyFill="1" applyBorder="1" applyAlignment="1" applyProtection="1">
      <alignment horizontal="right" vertical="center"/>
    </xf>
    <xf numFmtId="0" fontId="14" fillId="7" borderId="4" xfId="0" applyFont="1" applyFill="1" applyBorder="1" applyAlignment="1" applyProtection="1">
      <alignment horizontal="left" vertical="center" wrapText="1"/>
    </xf>
    <xf numFmtId="0" fontId="14" fillId="7" borderId="5" xfId="0" applyFont="1" applyFill="1" applyBorder="1" applyAlignment="1" applyProtection="1">
      <alignment horizontal="left" vertical="center" wrapText="1"/>
    </xf>
    <xf numFmtId="0" fontId="16" fillId="2" borderId="19"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2" borderId="16"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4" fillId="7" borderId="5" xfId="0" applyFont="1" applyFill="1" applyBorder="1" applyAlignment="1" applyProtection="1">
      <alignment horizontal="right" vertical="center"/>
    </xf>
    <xf numFmtId="0" fontId="14" fillId="7" borderId="6" xfId="0" applyFont="1" applyFill="1" applyBorder="1" applyAlignment="1" applyProtection="1">
      <alignment horizontal="right" vertical="center"/>
    </xf>
    <xf numFmtId="0" fontId="16" fillId="2" borderId="16"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0" borderId="18" xfId="0" applyFont="1" applyBorder="1" applyAlignment="1" applyProtection="1">
      <alignment horizontal="center" vertical="center"/>
    </xf>
    <xf numFmtId="0" fontId="14" fillId="7" borderId="4"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6" fillId="4" borderId="8" xfId="0" applyFont="1" applyFill="1" applyBorder="1" applyAlignment="1" applyProtection="1">
      <alignment vertical="center"/>
      <protection locked="0"/>
    </xf>
    <xf numFmtId="0" fontId="11" fillId="2" borderId="4"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25" fillId="2" borderId="8" xfId="0" applyFont="1" applyFill="1" applyBorder="1" applyAlignment="1" applyProtection="1">
      <alignment horizontal="center" vertical="center" wrapText="1"/>
    </xf>
    <xf numFmtId="0" fontId="23" fillId="2" borderId="4" xfId="0" applyFont="1" applyFill="1" applyBorder="1" applyAlignment="1" applyProtection="1">
      <alignment horizontal="right" vertical="center" wrapText="1"/>
    </xf>
    <xf numFmtId="0" fontId="23" fillId="2" borderId="5" xfId="0" applyFont="1" applyFill="1" applyBorder="1" applyAlignment="1" applyProtection="1">
      <alignment horizontal="right" vertical="center" wrapText="1"/>
    </xf>
    <xf numFmtId="0" fontId="23" fillId="2" borderId="6" xfId="0" applyFont="1" applyFill="1" applyBorder="1" applyAlignment="1" applyProtection="1">
      <alignment horizontal="right" vertical="center" wrapText="1"/>
    </xf>
    <xf numFmtId="0" fontId="30" fillId="2" borderId="8" xfId="0" applyFont="1" applyFill="1" applyBorder="1" applyAlignment="1" applyProtection="1">
      <alignment horizontal="right" vertical="center" wrapText="1"/>
    </xf>
    <xf numFmtId="0" fontId="25" fillId="2" borderId="19"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11" fillId="15" borderId="19" xfId="0" applyFont="1" applyFill="1" applyBorder="1" applyAlignment="1" applyProtection="1">
      <alignment horizontal="center" vertical="center"/>
    </xf>
    <xf numFmtId="0" fontId="11" fillId="15" borderId="18" xfId="0" applyFont="1" applyFill="1" applyBorder="1" applyAlignment="1" applyProtection="1">
      <alignment horizontal="center" vertical="center"/>
    </xf>
    <xf numFmtId="0" fontId="11" fillId="15" borderId="3" xfId="0" applyFont="1" applyFill="1" applyBorder="1" applyAlignment="1" applyProtection="1">
      <alignment horizontal="center" vertical="center"/>
    </xf>
    <xf numFmtId="0" fontId="11" fillId="15" borderId="16" xfId="0" applyFont="1" applyFill="1" applyBorder="1" applyAlignment="1" applyProtection="1">
      <alignment horizontal="center" vertical="center"/>
    </xf>
    <xf numFmtId="0" fontId="11" fillId="15" borderId="15" xfId="0" applyFont="1" applyFill="1" applyBorder="1" applyAlignment="1" applyProtection="1">
      <alignment horizontal="center" vertical="center"/>
    </xf>
    <xf numFmtId="0" fontId="11" fillId="15" borderId="9" xfId="0" applyFont="1" applyFill="1" applyBorder="1" applyAlignment="1" applyProtection="1">
      <alignment horizontal="center" vertical="center"/>
    </xf>
    <xf numFmtId="0" fontId="23" fillId="2" borderId="8" xfId="0" applyFont="1" applyFill="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6" fillId="4" borderId="8" xfId="0" applyFont="1" applyFill="1" applyBorder="1" applyAlignment="1" applyProtection="1">
      <alignment vertical="center" wrapText="1"/>
      <protection locked="0"/>
    </xf>
    <xf numFmtId="0" fontId="23" fillId="2" borderId="4" xfId="0" applyFont="1" applyFill="1" applyBorder="1" applyAlignment="1" applyProtection="1">
      <alignment horizontal="right" vertical="center" readingOrder="2"/>
    </xf>
    <xf numFmtId="0" fontId="23" fillId="2" borderId="5" xfId="0" applyFont="1" applyFill="1" applyBorder="1" applyAlignment="1" applyProtection="1">
      <alignment horizontal="right" vertical="center" readingOrder="2"/>
    </xf>
    <xf numFmtId="0" fontId="23" fillId="2" borderId="6" xfId="0" applyFont="1" applyFill="1" applyBorder="1" applyAlignment="1" applyProtection="1">
      <alignment horizontal="right" vertical="center" readingOrder="2"/>
    </xf>
    <xf numFmtId="0" fontId="23" fillId="2" borderId="8" xfId="0" applyFont="1" applyFill="1" applyBorder="1" applyAlignment="1" applyProtection="1">
      <alignment horizontal="center" vertical="center"/>
    </xf>
    <xf numFmtId="0" fontId="23" fillId="2" borderId="8" xfId="0" applyFont="1" applyFill="1" applyBorder="1" applyAlignment="1" applyProtection="1">
      <alignment horizontal="left" vertical="center"/>
    </xf>
    <xf numFmtId="0" fontId="22" fillId="2" borderId="8" xfId="0" applyFont="1" applyFill="1" applyBorder="1" applyAlignment="1" applyProtection="1">
      <alignment horizontal="center" vertical="center"/>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29" fillId="2" borderId="0" xfId="0" applyFont="1" applyFill="1" applyBorder="1" applyAlignment="1" applyProtection="1">
      <alignment horizontal="right" vertical="center" readingOrder="2"/>
    </xf>
    <xf numFmtId="0" fontId="29" fillId="2" borderId="7" xfId="0" applyFont="1" applyFill="1" applyBorder="1" applyAlignment="1" applyProtection="1">
      <alignment horizontal="right" vertical="center" readingOrder="2"/>
    </xf>
    <xf numFmtId="0" fontId="24" fillId="2" borderId="19"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10" fillId="4" borderId="4"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4" borderId="4" xfId="0" applyFont="1" applyFill="1" applyBorder="1" applyAlignment="1" applyProtection="1">
      <alignment horizontal="right" vertical="center"/>
    </xf>
    <xf numFmtId="0" fontId="10" fillId="4" borderId="5" xfId="0" applyFont="1" applyFill="1" applyBorder="1" applyAlignment="1" applyProtection="1">
      <alignment horizontal="right" vertical="center"/>
    </xf>
    <xf numFmtId="0" fontId="10" fillId="4" borderId="6" xfId="0" applyFont="1" applyFill="1" applyBorder="1" applyAlignment="1" applyProtection="1">
      <alignment horizontal="right" vertical="center"/>
    </xf>
    <xf numFmtId="0" fontId="10" fillId="4" borderId="4" xfId="0" applyFont="1" applyFill="1" applyBorder="1" applyAlignment="1" applyProtection="1">
      <alignment horizontal="right" vertical="center" wrapText="1"/>
    </xf>
    <xf numFmtId="0" fontId="10" fillId="4" borderId="5" xfId="0" applyFont="1" applyFill="1" applyBorder="1" applyAlignment="1" applyProtection="1">
      <alignment horizontal="right" vertical="center" wrapText="1"/>
    </xf>
    <xf numFmtId="0" fontId="10" fillId="4" borderId="6" xfId="0" applyFont="1" applyFill="1" applyBorder="1" applyAlignment="1" applyProtection="1">
      <alignment horizontal="right" vertical="center" wrapText="1"/>
    </xf>
    <xf numFmtId="0" fontId="29" fillId="2" borderId="21"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5" fillId="7" borderId="8" xfId="0" applyFont="1" applyFill="1" applyBorder="1" applyAlignment="1" applyProtection="1">
      <alignment horizontal="center" vertical="center"/>
    </xf>
    <xf numFmtId="0" fontId="11" fillId="15" borderId="8" xfId="0" applyFont="1" applyFill="1" applyBorder="1" applyAlignment="1" applyProtection="1">
      <alignment horizontal="left" vertical="center" wrapText="1"/>
    </xf>
    <xf numFmtId="0" fontId="31" fillId="7" borderId="8" xfId="0" applyFont="1" applyFill="1" applyBorder="1" applyAlignment="1" applyProtection="1">
      <alignment horizontal="center" vertical="center"/>
    </xf>
    <xf numFmtId="0" fontId="36" fillId="4" borderId="8" xfId="0" applyFont="1" applyFill="1" applyBorder="1" applyAlignment="1">
      <alignment horizontal="center" vertical="center"/>
    </xf>
    <xf numFmtId="0" fontId="23" fillId="0" borderId="7" xfId="0" applyFont="1" applyBorder="1" applyAlignment="1">
      <alignment horizontal="center" vertical="center" textRotation="90"/>
    </xf>
    <xf numFmtId="0" fontId="8" fillId="0" borderId="0" xfId="0" applyFont="1" applyAlignment="1">
      <alignment horizontal="center"/>
    </xf>
    <xf numFmtId="0" fontId="36" fillId="4" borderId="0" xfId="0" applyFont="1" applyFill="1" applyAlignment="1">
      <alignment horizontal="center" vertical="center"/>
    </xf>
    <xf numFmtId="0" fontId="6" fillId="0" borderId="7" xfId="0" applyFont="1" applyBorder="1" applyAlignment="1">
      <alignment horizontal="center" vertical="center" textRotation="90"/>
    </xf>
  </cellXfs>
  <cellStyles count="5">
    <cellStyle name="Euro" xfId="3"/>
    <cellStyle name="Normal" xfId="0" builtinId="0"/>
    <cellStyle name="Normal 2" xfId="4"/>
    <cellStyle name="Normal_annexe" xfId="2"/>
    <cellStyle name="Normal_Feuil1" xfId="1"/>
  </cellStyles>
  <dxfs count="162">
    <dxf>
      <font>
        <strike val="0"/>
        <outline val="0"/>
        <shadow val="0"/>
        <u val="none"/>
        <vertAlign val="baseline"/>
        <sz val="12"/>
        <color auto="1"/>
        <name val="Cambria"/>
        <scheme val="major"/>
      </font>
      <fill>
        <patternFill patternType="none">
          <fgColor indexed="64"/>
          <bgColor indexed="65"/>
        </patternFill>
      </fill>
      <alignment horizontal="left"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mbria"/>
        <scheme val="major"/>
      </font>
      <alignment horizontal="center" vertical="center" textRotation="0" wrapText="0"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strike val="0"/>
        <outline val="0"/>
        <shadow val="0"/>
        <u val="none"/>
        <vertAlign val="baseline"/>
        <sz val="12"/>
        <name val="Cambria"/>
        <scheme val="major"/>
      </font>
      <numFmt numFmtId="0" formatCode="General"/>
    </dxf>
    <dxf>
      <border>
        <bottom style="thin">
          <color indexed="64"/>
        </bottom>
      </border>
    </dxf>
    <dxf>
      <font>
        <b/>
        <i val="0"/>
        <strike val="0"/>
        <condense val="0"/>
        <extend val="0"/>
        <outline val="0"/>
        <shadow val="0"/>
        <u val="none"/>
        <vertAlign val="baseline"/>
        <sz val="14"/>
        <color rgb="FFFFFFCC"/>
        <name val="Cambria"/>
        <scheme val="major"/>
      </font>
      <numFmt numFmtId="0" formatCode="General"/>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mbria"/>
        <scheme val="major"/>
      </font>
      <fill>
        <patternFill patternType="none">
          <fgColor indexed="64"/>
          <bgColor auto="1"/>
        </patternFill>
      </fill>
      <alignment horizontal="general" vertical="center" textRotation="0" wrapText="0" indent="0" relativeIndent="255" justifyLastLine="0" shrinkToFit="0" readingOrder="0"/>
      <border diagonalUp="0" diagonalDown="0" outline="0">
        <left/>
        <right style="thin">
          <color indexed="64"/>
        </right>
        <top style="thin">
          <color theme="1"/>
        </top>
        <bottom style="thin">
          <color theme="1"/>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theme="1"/>
        </top>
        <bottom style="thin">
          <color indexed="64"/>
        </bottom>
      </border>
    </dxf>
    <dxf>
      <border outline="0">
        <bottom style="thin">
          <color indexed="64"/>
        </bottom>
      </border>
    </dxf>
    <dxf>
      <font>
        <strike val="0"/>
        <outline val="0"/>
        <shadow val="0"/>
        <u val="none"/>
        <vertAlign val="baseline"/>
        <sz val="12"/>
        <name val="Cambria"/>
        <scheme val="major"/>
      </font>
      <fill>
        <patternFill patternType="none">
          <fgColor indexed="64"/>
          <bgColor auto="1"/>
        </patternFill>
      </fill>
    </dxf>
    <dxf>
      <border>
        <bottom style="thin">
          <color indexed="64"/>
        </bottom>
      </border>
    </dxf>
    <dxf>
      <font>
        <strike val="0"/>
        <outline val="0"/>
        <shadow val="0"/>
        <u val="none"/>
        <vertAlign val="baseline"/>
        <sz val="14"/>
        <color rgb="FFFFFFCC"/>
        <name val="Cambria"/>
        <scheme val="maj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Cambria"/>
        <scheme val="major"/>
      </font>
    </dxf>
    <dxf>
      <border>
        <bottom style="thin">
          <color indexed="64"/>
        </bottom>
      </border>
    </dxf>
    <dxf>
      <font>
        <strike val="0"/>
        <outline val="0"/>
        <shadow val="0"/>
        <u val="none"/>
        <vertAlign val="baseline"/>
        <sz val="14"/>
        <color rgb="FFFFFFCC"/>
        <name val="Cambria"/>
        <scheme val="maj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border outline="0">
        <top style="thin">
          <color theme="0"/>
        </top>
        <bottom style="thin">
          <color indexed="64"/>
        </bottom>
      </border>
    </dxf>
    <dxf>
      <font>
        <strike val="0"/>
        <outline val="0"/>
        <shadow val="0"/>
        <u val="none"/>
        <vertAlign val="baseline"/>
        <sz val="12"/>
        <name val="Cambria"/>
        <scheme val="major"/>
      </font>
    </dxf>
    <dxf>
      <border>
        <bottom style="thin">
          <color indexed="64"/>
        </bottom>
      </border>
    </dxf>
    <dxf>
      <font>
        <strike val="0"/>
        <outline val="0"/>
        <shadow val="0"/>
        <u val="none"/>
        <vertAlign val="baseline"/>
        <sz val="14"/>
        <color rgb="FFFFFFCC"/>
        <name val="Cambria"/>
        <scheme val="maj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center" textRotation="0" wrapText="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Cambria"/>
        <scheme val="major"/>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strike val="0"/>
        <outline val="0"/>
        <shadow val="0"/>
        <u val="none"/>
        <vertAlign val="baseline"/>
        <sz val="12"/>
        <name val="Cambria"/>
        <scheme val="major"/>
      </font>
    </dxf>
    <dxf>
      <border>
        <bottom style="thin">
          <color indexed="64"/>
        </bottom>
      </border>
    </dxf>
    <dxf>
      <font>
        <b/>
        <i val="0"/>
        <strike val="0"/>
        <condense val="0"/>
        <extend val="0"/>
        <outline val="0"/>
        <shadow val="0"/>
        <u val="none"/>
        <vertAlign val="baseline"/>
        <sz val="14"/>
        <color rgb="FFFFFFCC"/>
        <name val="Cambria"/>
        <scheme val="major"/>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relativeIndent="255"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theme="0"/>
        </top>
        <bottom style="thin">
          <color indexed="64"/>
        </bottom>
      </border>
    </dxf>
    <dxf>
      <font>
        <strike val="0"/>
        <outline val="0"/>
        <shadow val="0"/>
        <u val="none"/>
        <vertAlign val="baseline"/>
        <sz val="12"/>
        <name val="Cambria"/>
        <scheme val="major"/>
      </font>
    </dxf>
    <dxf>
      <border>
        <bottom style="thin">
          <color indexed="64"/>
        </bottom>
      </border>
    </dxf>
    <dxf>
      <font>
        <b/>
        <i val="0"/>
        <strike val="0"/>
        <condense val="0"/>
        <extend val="0"/>
        <outline val="0"/>
        <shadow val="0"/>
        <u val="none"/>
        <vertAlign val="baseline"/>
        <sz val="14"/>
        <color rgb="FFFFFFCC"/>
        <name val="Cambria"/>
        <scheme val="major"/>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theme="0"/>
        </top>
        <bottom style="thin">
          <color indexed="64"/>
        </bottom>
      </border>
    </dxf>
    <dxf>
      <font>
        <strike val="0"/>
        <outline val="0"/>
        <shadow val="0"/>
        <u val="none"/>
        <vertAlign val="baseline"/>
        <sz val="12"/>
        <name val="Cambria"/>
        <scheme val="major"/>
      </font>
    </dxf>
    <dxf>
      <border outline="0">
        <bottom style="thin">
          <color theme="0"/>
        </bottom>
      </border>
    </dxf>
    <dxf>
      <font>
        <strike val="0"/>
        <outline val="0"/>
        <shadow val="0"/>
        <u val="none"/>
        <vertAlign val="baseline"/>
        <sz val="14"/>
        <color rgb="FFFFFFCC"/>
        <name val="Cambria"/>
        <scheme val="major"/>
      </font>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Down">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fgColor auto="1"/>
          <bgColor theme="0" tint="-4.9989318521683403E-2"/>
        </patternFill>
      </fill>
    </dxf>
    <dxf>
      <fill>
        <patternFill patternType="lightDown">
          <bgColor theme="0" tint="-4.9989318521683403E-2"/>
        </patternFill>
      </fill>
    </dxf>
    <dxf>
      <fill>
        <patternFill patternType="lightUp">
          <bgColor theme="0" tint="-4.9989318521683403E-2"/>
        </patternFill>
      </fill>
    </dxf>
    <dxf>
      <fill>
        <patternFill patternType="lightUp">
          <fgColor auto="1"/>
          <bgColor theme="0" tint="-4.9989318521683403E-2"/>
        </patternFill>
      </fill>
    </dxf>
    <dxf>
      <fill>
        <patternFill patternType="lightUp">
          <bgColor theme="0" tint="-4.9989318521683403E-2"/>
        </patternFill>
      </fill>
    </dxf>
    <dxf>
      <fill>
        <patternFill patternType="lightUp">
          <fgColor auto="1"/>
          <bgColor theme="0" tint="-4.9989318521683403E-2"/>
        </patternFill>
      </fill>
    </dxf>
    <dxf>
      <fill>
        <patternFill patternType="lightDown">
          <bgColor theme="0" tint="-4.9989318521683403E-2"/>
        </patternFill>
      </fill>
    </dxf>
    <dxf>
      <fill>
        <patternFill patternType="lightUp">
          <bgColor theme="0" tint="-4.9989318521683403E-2"/>
        </patternFill>
      </fill>
    </dxf>
    <dxf>
      <fill>
        <patternFill patternType="lightUp">
          <fgColor auto="1"/>
          <bgColor theme="0" tint="-4.9989318521683403E-2"/>
        </patternFill>
      </fill>
    </dxf>
    <dxf>
      <fill>
        <patternFill patternType="lightUp">
          <bgColor theme="0" tint="-4.9989318521683403E-2"/>
        </patternFill>
      </fill>
    </dxf>
    <dxf>
      <fill>
        <patternFill patternType="lightUp">
          <fgColor auto="1"/>
          <bgColor theme="0" tint="-4.9989318521683403E-2"/>
        </patternFill>
      </fill>
    </dxf>
  </dxfs>
  <tableStyles count="0" defaultTableStyle="TableStyleMedium2" defaultPivotStyle="PivotStyleMedium9"/>
  <colors>
    <mruColors>
      <color rgb="FFFF3399"/>
      <color rgb="FFAC5514"/>
      <color rgb="FFAF11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iagrams/colors1.xml><?xml version="1.0" encoding="utf-8"?>
<dgm:colorsDef xmlns:dgm="http://schemas.openxmlformats.org/drawingml/2006/diagram" xmlns:a="http://schemas.openxmlformats.org/drawingml/2006/main" uniqueId="urn:microsoft.com/office/officeart/2005/8/colors/accent2_1">
  <dgm:title val=""/>
  <dgm:desc val=""/>
  <dgm:catLst>
    <dgm:cat type="accent2" pri="11100"/>
  </dgm:catLst>
  <dgm:styleLbl name="node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2">
        <a:shade val="80000"/>
      </a:schemeClr>
    </dgm:linClrLst>
    <dgm:effectClrLst/>
    <dgm:txLinClrLst/>
    <dgm:txFillClrLst/>
    <dgm:txEffectClrLst/>
  </dgm:styleLbl>
  <dgm:styleLbl name="node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f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align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b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dgm:txEffectClrLst/>
  </dgm:styleLbl>
  <dgm:styleLbl name="parChTrans2D2">
    <dgm:fillClrLst meth="repeat">
      <a:schemeClr val="accent2"/>
    </dgm:fillClrLst>
    <dgm:linClrLst meth="repeat">
      <a:schemeClr val="accent2"/>
    </dgm:linClrLst>
    <dgm:effectClrLst/>
    <dgm:txLinClrLst/>
    <dgm:txFillClrLst/>
    <dgm:txEffectClrLst/>
  </dgm:styleLbl>
  <dgm:styleLbl name="parChTrans2D3">
    <dgm:fillClrLst meth="repeat">
      <a:schemeClr val="accent2"/>
    </dgm:fillClrLst>
    <dgm:linClrLst meth="repeat">
      <a:schemeClr val="accent2"/>
    </dgm:linClrLst>
    <dgm:effectClrLst/>
    <dgm:txLinClrLst/>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con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align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trAlignAcc1">
    <dgm:fillClrLst meth="repeat">
      <a:schemeClr val="accent2">
        <a:alpha val="40000"/>
        <a:tint val="40000"/>
      </a:schemeClr>
    </dgm:fillClrLst>
    <dgm:linClrLst meth="repeat">
      <a:schemeClr val="accent2"/>
    </dgm:linClrLst>
    <dgm:effectClrLst/>
    <dgm:txLinClrLst/>
    <dgm:txFillClrLst meth="repeat">
      <a:schemeClr val="dk1"/>
    </dgm:txFillClrLst>
    <dgm:txEffectClrLst/>
  </dgm:styleLbl>
  <dgm:styleLbl name="b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fgAcc0">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2">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3">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4">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2_1">
  <dgm:title val=""/>
  <dgm:desc val=""/>
  <dgm:catLst>
    <dgm:cat type="accent2" pri="11100"/>
  </dgm:catLst>
  <dgm:styleLbl name="node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2">
        <a:shade val="80000"/>
      </a:schemeClr>
    </dgm:linClrLst>
    <dgm:effectClrLst/>
    <dgm:txLinClrLst/>
    <dgm:txFillClrLst/>
    <dgm:txEffectClrLst/>
  </dgm:styleLbl>
  <dgm:styleLbl name="node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f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align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b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dgm:txEffectClrLst/>
  </dgm:styleLbl>
  <dgm:styleLbl name="parChTrans2D2">
    <dgm:fillClrLst meth="repeat">
      <a:schemeClr val="accent2"/>
    </dgm:fillClrLst>
    <dgm:linClrLst meth="repeat">
      <a:schemeClr val="accent2"/>
    </dgm:linClrLst>
    <dgm:effectClrLst/>
    <dgm:txLinClrLst/>
    <dgm:txFillClrLst/>
    <dgm:txEffectClrLst/>
  </dgm:styleLbl>
  <dgm:styleLbl name="parChTrans2D3">
    <dgm:fillClrLst meth="repeat">
      <a:schemeClr val="accent2"/>
    </dgm:fillClrLst>
    <dgm:linClrLst meth="repeat">
      <a:schemeClr val="accent2"/>
    </dgm:linClrLst>
    <dgm:effectClrLst/>
    <dgm:txLinClrLst/>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con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align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trAlignAcc1">
    <dgm:fillClrLst meth="repeat">
      <a:schemeClr val="accent2">
        <a:alpha val="40000"/>
        <a:tint val="40000"/>
      </a:schemeClr>
    </dgm:fillClrLst>
    <dgm:linClrLst meth="repeat">
      <a:schemeClr val="accent2"/>
    </dgm:linClrLst>
    <dgm:effectClrLst/>
    <dgm:txLinClrLst/>
    <dgm:txFillClrLst meth="repeat">
      <a:schemeClr val="dk1"/>
    </dgm:txFillClrLst>
    <dgm:txEffectClrLst/>
  </dgm:styleLbl>
  <dgm:styleLbl name="b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fgAcc0">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2">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3">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4">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D7C3D23-B1C5-4C43-B044-D5AFD1088B18}" type="doc">
      <dgm:prSet loTypeId="urn:microsoft.com/office/officeart/2008/layout/VerticalCurvedList" loCatId="list" qsTypeId="urn:microsoft.com/office/officeart/2005/8/quickstyle/3d3" qsCatId="3D" csTypeId="urn:microsoft.com/office/officeart/2005/8/colors/accent2_1" csCatId="accent2" phldr="1"/>
      <dgm:spPr/>
      <dgm:t>
        <a:bodyPr/>
        <a:lstStyle/>
        <a:p>
          <a:endParaRPr lang="fr-FR"/>
        </a:p>
      </dgm:t>
    </dgm:pt>
    <dgm:pt modelId="{70E2C5DF-18B9-413D-810C-7FE7AD0FB308}">
      <dgm:prSet phldrT="[Texte]" custT="1"/>
      <dgm:spPr>
        <a:ln w="12700">
          <a:solidFill>
            <a:srgbClr val="C00000"/>
          </a:solidFill>
        </a:ln>
        <a:effectLst>
          <a:glow rad="101600">
            <a:schemeClr val="accent2">
              <a:satMod val="175000"/>
              <a:alpha val="40000"/>
            </a:schemeClr>
          </a:glow>
        </a:effectLst>
      </dgm:spPr>
      <dgm:t>
        <a:bodyPr/>
        <a:lstStyle/>
        <a:p>
          <a:r>
            <a:rPr lang="fr-FR" sz="2800" b="1">
              <a:latin typeface="+mj-lt"/>
              <a:cs typeface="Times New Roman" pitchFamily="18" charset="0"/>
            </a:rPr>
            <a:t>Identification et présentation de l'équipe de recherche  </a:t>
          </a:r>
        </a:p>
      </dgm:t>
    </dgm:pt>
    <dgm:pt modelId="{BF43FAF1-D927-4E72-BA54-600F3533D23B}" type="parTrans" cxnId="{41019171-F361-498F-B5DA-43B3C9E4AEE7}">
      <dgm:prSet/>
      <dgm:spPr/>
      <dgm:t>
        <a:bodyPr/>
        <a:lstStyle/>
        <a:p>
          <a:endParaRPr lang="fr-FR" b="1"/>
        </a:p>
      </dgm:t>
    </dgm:pt>
    <dgm:pt modelId="{A643FB9A-4B3C-490D-9EA1-F854EC833AD7}" type="sibTrans" cxnId="{41019171-F361-498F-B5DA-43B3C9E4AEE7}">
      <dgm:prSet/>
      <dgm:spPr/>
      <dgm:t>
        <a:bodyPr/>
        <a:lstStyle/>
        <a:p>
          <a:endParaRPr lang="fr-FR" b="1"/>
        </a:p>
      </dgm:t>
    </dgm:pt>
    <dgm:pt modelId="{63390F41-5796-46E5-8F34-1B011541C72D}">
      <dgm:prSet phldrT="[Texte]" custT="1"/>
      <dgm:spPr>
        <a:ln w="12700">
          <a:solidFill>
            <a:srgbClr val="C00000"/>
          </a:solidFill>
        </a:ln>
        <a:effectLst>
          <a:glow rad="101600">
            <a:schemeClr val="accent3">
              <a:satMod val="175000"/>
              <a:alpha val="40000"/>
            </a:schemeClr>
          </a:glow>
        </a:effectLst>
      </dgm:spPr>
      <dgm:t>
        <a:bodyPr/>
        <a:lstStyle/>
        <a:p>
          <a:pPr algn="l"/>
          <a:r>
            <a:rPr lang="fr-FR" sz="2400" b="1">
              <a:latin typeface="+mj-lt"/>
              <a:cs typeface="Times New Roman" pitchFamily="18" charset="0"/>
            </a:rPr>
            <a:t>  Visibilité sur le Web</a:t>
          </a:r>
        </a:p>
      </dgm:t>
    </dgm:pt>
    <dgm:pt modelId="{CA6C1553-4589-4F91-99B3-4C50CB70ACE7}" type="parTrans" cxnId="{D87B6A5F-5D9E-4B67-A4C0-331A96C3759E}">
      <dgm:prSet/>
      <dgm:spPr/>
      <dgm:t>
        <a:bodyPr/>
        <a:lstStyle/>
        <a:p>
          <a:endParaRPr lang="fr-FR" b="1"/>
        </a:p>
      </dgm:t>
    </dgm:pt>
    <dgm:pt modelId="{D02A85D7-E4C5-45E7-9A4A-4AA7B23766E5}" type="sibTrans" cxnId="{D87B6A5F-5D9E-4B67-A4C0-331A96C3759E}">
      <dgm:prSet/>
      <dgm:spPr/>
      <dgm:t>
        <a:bodyPr/>
        <a:lstStyle/>
        <a:p>
          <a:endParaRPr lang="fr-FR" b="1"/>
        </a:p>
      </dgm:t>
    </dgm:pt>
    <dgm:pt modelId="{36F12EF3-A2C4-40CE-A92B-42DAEAB239D6}">
      <dgm:prSet phldrT="[Texte]" custT="1"/>
      <dgm:spPr>
        <a:ln w="12700">
          <a:solidFill>
            <a:srgbClr val="C00000"/>
          </a:solidFill>
        </a:ln>
        <a:effectLst>
          <a:glow rad="101600">
            <a:schemeClr val="accent2">
              <a:satMod val="175000"/>
              <a:alpha val="40000"/>
            </a:schemeClr>
          </a:glow>
        </a:effectLst>
      </dgm:spPr>
      <dgm:t>
        <a:bodyPr/>
        <a:lstStyle/>
        <a:p>
          <a:r>
            <a:rPr lang="fr-FR" sz="2800" b="1">
              <a:latin typeface="+mj-lt"/>
              <a:cs typeface="Times New Roman" pitchFamily="18" charset="0"/>
            </a:rPr>
            <a:t>Manuel d'utilisation</a:t>
          </a:r>
        </a:p>
      </dgm:t>
    </dgm:pt>
    <dgm:pt modelId="{99CB6A45-49B2-4D29-8994-E56995EC8916}" type="parTrans" cxnId="{7F5BF332-98A0-45C9-8914-2142D56B1048}">
      <dgm:prSet/>
      <dgm:spPr/>
      <dgm:t>
        <a:bodyPr/>
        <a:lstStyle/>
        <a:p>
          <a:endParaRPr lang="fr-FR" b="1"/>
        </a:p>
      </dgm:t>
    </dgm:pt>
    <dgm:pt modelId="{8E5F63DA-7AC8-42E5-8BB4-6A91AFBEBAF8}" type="sibTrans" cxnId="{7F5BF332-98A0-45C9-8914-2142D56B1048}">
      <dgm:prSet/>
      <dgm:spPr/>
      <dgm:t>
        <a:bodyPr/>
        <a:lstStyle/>
        <a:p>
          <a:endParaRPr lang="fr-FR" b="1"/>
        </a:p>
      </dgm:t>
    </dgm:pt>
    <dgm:pt modelId="{1C07562B-CF7B-46E4-AC2B-7B2B0C77C99F}">
      <dgm:prSet phldrT="[Texte]" custT="1"/>
      <dgm:spPr>
        <a:ln w="12700">
          <a:solidFill>
            <a:srgbClr val="C00000"/>
          </a:solidFill>
        </a:ln>
        <a:effectLst>
          <a:glow rad="101600">
            <a:schemeClr val="accent3">
              <a:satMod val="175000"/>
              <a:alpha val="40000"/>
            </a:schemeClr>
          </a:glow>
        </a:effectLst>
      </dgm:spPr>
      <dgm:t>
        <a:bodyPr/>
        <a:lstStyle/>
        <a:p>
          <a:pPr algn="l"/>
          <a:r>
            <a:rPr lang="fr-FR" sz="2800" b="1">
              <a:latin typeface="Times New Roman" pitchFamily="18" charset="0"/>
              <a:cs typeface="Times New Roman" pitchFamily="18" charset="0"/>
            </a:rPr>
            <a:t> </a:t>
          </a:r>
          <a:r>
            <a:rPr lang="fr-FR" sz="2400" b="1">
              <a:latin typeface="+mj-lt"/>
              <a:cs typeface="Times New Roman" pitchFamily="18" charset="0"/>
            </a:rPr>
            <a:t>Production scientifique</a:t>
          </a:r>
        </a:p>
      </dgm:t>
    </dgm:pt>
    <dgm:pt modelId="{992C8433-D3E1-41E4-B1C8-9FC8A2DA13B6}" type="parTrans" cxnId="{1EDBA33E-AE9E-4B33-84B0-A4C2FCB863F0}">
      <dgm:prSet/>
      <dgm:spPr/>
      <dgm:t>
        <a:bodyPr/>
        <a:lstStyle/>
        <a:p>
          <a:endParaRPr lang="fr-FR" b="1"/>
        </a:p>
      </dgm:t>
    </dgm:pt>
    <dgm:pt modelId="{D92D20DF-11BC-4EE7-B167-7671FD31BE71}" type="sibTrans" cxnId="{1EDBA33E-AE9E-4B33-84B0-A4C2FCB863F0}">
      <dgm:prSet/>
      <dgm:spPr/>
      <dgm:t>
        <a:bodyPr/>
        <a:lstStyle/>
        <a:p>
          <a:endParaRPr lang="fr-FR" b="1"/>
        </a:p>
      </dgm:t>
    </dgm:pt>
    <dgm:pt modelId="{B9E5FE29-01C7-4A53-89CB-0C29C6181409}">
      <dgm:prSet phldrT="[Texte]" custT="1"/>
      <dgm:spPr>
        <a:ln w="12700">
          <a:solidFill>
            <a:srgbClr val="C00000"/>
          </a:solidFill>
        </a:ln>
        <a:effectLst>
          <a:glow rad="101600">
            <a:schemeClr val="accent3">
              <a:satMod val="175000"/>
              <a:alpha val="40000"/>
            </a:schemeClr>
          </a:glow>
        </a:effectLst>
      </dgm:spPr>
      <dgm:t>
        <a:bodyPr/>
        <a:lstStyle/>
        <a:p>
          <a:pPr algn="l"/>
          <a:r>
            <a:rPr lang="fr-FR" sz="2400" b="1">
              <a:latin typeface="+mj-lt"/>
              <a:cs typeface="Times New Roman" pitchFamily="18" charset="0"/>
            </a:rPr>
            <a:t>Rayonnement, visibilité et attractivité académique </a:t>
          </a:r>
        </a:p>
      </dgm:t>
    </dgm:pt>
    <dgm:pt modelId="{A6F97F05-B0FD-40E0-800B-6024EC4193BE}" type="parTrans" cxnId="{3AC84A55-6DAF-4B55-9BD9-740D1A4B6B68}">
      <dgm:prSet/>
      <dgm:spPr/>
      <dgm:t>
        <a:bodyPr/>
        <a:lstStyle/>
        <a:p>
          <a:endParaRPr lang="fr-FR" b="1"/>
        </a:p>
      </dgm:t>
    </dgm:pt>
    <dgm:pt modelId="{DFA2CF6A-3079-4189-B348-1F3A3870822A}" type="sibTrans" cxnId="{3AC84A55-6DAF-4B55-9BD9-740D1A4B6B68}">
      <dgm:prSet/>
      <dgm:spPr/>
      <dgm:t>
        <a:bodyPr/>
        <a:lstStyle/>
        <a:p>
          <a:endParaRPr lang="fr-FR" b="1"/>
        </a:p>
      </dgm:t>
    </dgm:pt>
    <dgm:pt modelId="{82BE488F-6F81-4ACD-946F-3BA0926DFB23}">
      <dgm:prSet phldrT="[Texte]" custT="1"/>
      <dgm:spPr>
        <a:ln w="12700">
          <a:solidFill>
            <a:srgbClr val="C00000"/>
          </a:solidFill>
        </a:ln>
        <a:effectLst>
          <a:glow rad="101600">
            <a:schemeClr val="accent3">
              <a:satMod val="175000"/>
              <a:alpha val="40000"/>
            </a:schemeClr>
          </a:glow>
        </a:effectLst>
      </dgm:spPr>
      <dgm:t>
        <a:bodyPr/>
        <a:lstStyle/>
        <a:p>
          <a:pPr algn="l"/>
          <a:r>
            <a:rPr lang="fr-FR" sz="2400" b="1">
              <a:latin typeface="+mj-lt"/>
              <a:cs typeface="Times New Roman" pitchFamily="18" charset="0"/>
            </a:rPr>
            <a:t>Adéquation et interactions avec l’environnement économique, culturel et social </a:t>
          </a:r>
        </a:p>
      </dgm:t>
    </dgm:pt>
    <dgm:pt modelId="{ECC8F363-EADA-4753-AABC-DBB507E03046}" type="parTrans" cxnId="{B54D49E4-E0CD-4512-A0D8-A8061ABDD177}">
      <dgm:prSet/>
      <dgm:spPr/>
      <dgm:t>
        <a:bodyPr/>
        <a:lstStyle/>
        <a:p>
          <a:endParaRPr lang="fr-FR" b="1"/>
        </a:p>
      </dgm:t>
    </dgm:pt>
    <dgm:pt modelId="{0C1399CF-D6F9-4EB3-8701-A375778F6FC0}" type="sibTrans" cxnId="{B54D49E4-E0CD-4512-A0D8-A8061ABDD177}">
      <dgm:prSet/>
      <dgm:spPr/>
      <dgm:t>
        <a:bodyPr/>
        <a:lstStyle/>
        <a:p>
          <a:endParaRPr lang="fr-FR" b="1"/>
        </a:p>
      </dgm:t>
    </dgm:pt>
    <dgm:pt modelId="{E34EE34D-D156-4E82-A6D2-EB2ABC8E2361}" type="pres">
      <dgm:prSet presAssocID="{FD7C3D23-B1C5-4C43-B044-D5AFD1088B18}" presName="Name0" presStyleCnt="0">
        <dgm:presLayoutVars>
          <dgm:chMax val="7"/>
          <dgm:chPref val="7"/>
          <dgm:dir/>
        </dgm:presLayoutVars>
      </dgm:prSet>
      <dgm:spPr/>
      <dgm:t>
        <a:bodyPr/>
        <a:lstStyle/>
        <a:p>
          <a:endParaRPr lang="fr-FR"/>
        </a:p>
      </dgm:t>
    </dgm:pt>
    <dgm:pt modelId="{B12B70BD-6AAE-4BA5-8747-153E3C90F2ED}" type="pres">
      <dgm:prSet presAssocID="{FD7C3D23-B1C5-4C43-B044-D5AFD1088B18}" presName="Name1" presStyleCnt="0"/>
      <dgm:spPr/>
      <dgm:t>
        <a:bodyPr/>
        <a:lstStyle/>
        <a:p>
          <a:endParaRPr lang="fr-FR"/>
        </a:p>
      </dgm:t>
    </dgm:pt>
    <dgm:pt modelId="{B8647842-7052-46E4-B17A-27E38DAE3911}" type="pres">
      <dgm:prSet presAssocID="{FD7C3D23-B1C5-4C43-B044-D5AFD1088B18}" presName="cycle" presStyleCnt="0"/>
      <dgm:spPr/>
      <dgm:t>
        <a:bodyPr/>
        <a:lstStyle/>
        <a:p>
          <a:endParaRPr lang="fr-FR"/>
        </a:p>
      </dgm:t>
    </dgm:pt>
    <dgm:pt modelId="{C1762B08-6C97-4030-AA62-84855FE05827}" type="pres">
      <dgm:prSet presAssocID="{FD7C3D23-B1C5-4C43-B044-D5AFD1088B18}" presName="srcNode" presStyleLbl="node1" presStyleIdx="0" presStyleCnt="6"/>
      <dgm:spPr/>
      <dgm:t>
        <a:bodyPr/>
        <a:lstStyle/>
        <a:p>
          <a:endParaRPr lang="fr-FR"/>
        </a:p>
      </dgm:t>
    </dgm:pt>
    <dgm:pt modelId="{0ABCA6A1-4906-4429-A203-F9B709F177F8}" type="pres">
      <dgm:prSet presAssocID="{FD7C3D23-B1C5-4C43-B044-D5AFD1088B18}" presName="conn" presStyleLbl="parChTrans1D2" presStyleIdx="0" presStyleCnt="1"/>
      <dgm:spPr/>
      <dgm:t>
        <a:bodyPr/>
        <a:lstStyle/>
        <a:p>
          <a:endParaRPr lang="fr-FR"/>
        </a:p>
      </dgm:t>
    </dgm:pt>
    <dgm:pt modelId="{DE1A9C23-46DB-4346-939E-93E58AC9F07E}" type="pres">
      <dgm:prSet presAssocID="{FD7C3D23-B1C5-4C43-B044-D5AFD1088B18}" presName="extraNode" presStyleLbl="node1" presStyleIdx="0" presStyleCnt="6"/>
      <dgm:spPr/>
      <dgm:t>
        <a:bodyPr/>
        <a:lstStyle/>
        <a:p>
          <a:endParaRPr lang="fr-FR"/>
        </a:p>
      </dgm:t>
    </dgm:pt>
    <dgm:pt modelId="{BFF02C94-913D-48EB-9A60-DACA3832BBA9}" type="pres">
      <dgm:prSet presAssocID="{FD7C3D23-B1C5-4C43-B044-D5AFD1088B18}" presName="dstNode" presStyleLbl="node1" presStyleIdx="0" presStyleCnt="6"/>
      <dgm:spPr/>
      <dgm:t>
        <a:bodyPr/>
        <a:lstStyle/>
        <a:p>
          <a:endParaRPr lang="fr-FR"/>
        </a:p>
      </dgm:t>
    </dgm:pt>
    <dgm:pt modelId="{46083257-D3E3-4A85-8406-145264A9C829}" type="pres">
      <dgm:prSet presAssocID="{70E2C5DF-18B9-413D-810C-7FE7AD0FB308}" presName="text_1" presStyleLbl="node1" presStyleIdx="0" presStyleCnt="6">
        <dgm:presLayoutVars>
          <dgm:bulletEnabled val="1"/>
        </dgm:presLayoutVars>
      </dgm:prSet>
      <dgm:spPr/>
      <dgm:t>
        <a:bodyPr/>
        <a:lstStyle/>
        <a:p>
          <a:endParaRPr lang="fr-FR"/>
        </a:p>
      </dgm:t>
    </dgm:pt>
    <dgm:pt modelId="{3C4B732F-85C9-4877-94BE-6E91B81EDBAD}" type="pres">
      <dgm:prSet presAssocID="{70E2C5DF-18B9-413D-810C-7FE7AD0FB308}" presName="accent_1" presStyleCnt="0"/>
      <dgm:spPr/>
    </dgm:pt>
    <dgm:pt modelId="{E02524D1-A67E-4FAD-BC54-5001CE11DE7D}" type="pres">
      <dgm:prSet presAssocID="{70E2C5DF-18B9-413D-810C-7FE7AD0FB308}" presName="accentRepeatNode" presStyleLbl="solidFgAcc1" presStyleIdx="0" presStyleCnt="6"/>
      <dgm:spPr/>
      <dgm:t>
        <a:bodyPr/>
        <a:lstStyle/>
        <a:p>
          <a:endParaRPr lang="fr-FR"/>
        </a:p>
      </dgm:t>
    </dgm:pt>
    <dgm:pt modelId="{AC5933F6-5C8B-4A56-845D-5526D79303C0}" type="pres">
      <dgm:prSet presAssocID="{1C07562B-CF7B-46E4-AC2B-7B2B0C77C99F}" presName="text_2" presStyleLbl="node1" presStyleIdx="1" presStyleCnt="6">
        <dgm:presLayoutVars>
          <dgm:bulletEnabled val="1"/>
        </dgm:presLayoutVars>
      </dgm:prSet>
      <dgm:spPr/>
      <dgm:t>
        <a:bodyPr/>
        <a:lstStyle/>
        <a:p>
          <a:endParaRPr lang="fr-FR"/>
        </a:p>
      </dgm:t>
    </dgm:pt>
    <dgm:pt modelId="{0E9F128A-3657-442F-B394-4838B7529597}" type="pres">
      <dgm:prSet presAssocID="{1C07562B-CF7B-46E4-AC2B-7B2B0C77C99F}" presName="accent_2" presStyleCnt="0"/>
      <dgm:spPr/>
    </dgm:pt>
    <dgm:pt modelId="{35F2BB73-D334-43ED-83D8-A5523507D560}" type="pres">
      <dgm:prSet presAssocID="{1C07562B-CF7B-46E4-AC2B-7B2B0C77C99F}" presName="accentRepeatNode" presStyleLbl="solidFgAcc1" presStyleIdx="1" presStyleCnt="6"/>
      <dgm:spPr/>
      <dgm:t>
        <a:bodyPr/>
        <a:lstStyle/>
        <a:p>
          <a:endParaRPr lang="fr-FR"/>
        </a:p>
      </dgm:t>
    </dgm:pt>
    <dgm:pt modelId="{EEFBA3C8-B203-4E24-8B48-D3BD0B10C4D6}" type="pres">
      <dgm:prSet presAssocID="{B9E5FE29-01C7-4A53-89CB-0C29C6181409}" presName="text_3" presStyleLbl="node1" presStyleIdx="2" presStyleCnt="6">
        <dgm:presLayoutVars>
          <dgm:bulletEnabled val="1"/>
        </dgm:presLayoutVars>
      </dgm:prSet>
      <dgm:spPr/>
      <dgm:t>
        <a:bodyPr/>
        <a:lstStyle/>
        <a:p>
          <a:endParaRPr lang="fr-FR"/>
        </a:p>
      </dgm:t>
    </dgm:pt>
    <dgm:pt modelId="{A92DF603-125F-4083-AEFA-BF71D7C2A417}" type="pres">
      <dgm:prSet presAssocID="{B9E5FE29-01C7-4A53-89CB-0C29C6181409}" presName="accent_3" presStyleCnt="0"/>
      <dgm:spPr/>
    </dgm:pt>
    <dgm:pt modelId="{7A1B9D8F-908E-4296-A155-E6D3A9469BCC}" type="pres">
      <dgm:prSet presAssocID="{B9E5FE29-01C7-4A53-89CB-0C29C6181409}" presName="accentRepeatNode" presStyleLbl="solidFgAcc1" presStyleIdx="2" presStyleCnt="6"/>
      <dgm:spPr/>
      <dgm:t>
        <a:bodyPr/>
        <a:lstStyle/>
        <a:p>
          <a:endParaRPr lang="fr-FR"/>
        </a:p>
      </dgm:t>
    </dgm:pt>
    <dgm:pt modelId="{2FB5FE87-35A8-46C1-A33B-6AB5FB4355B6}" type="pres">
      <dgm:prSet presAssocID="{82BE488F-6F81-4ACD-946F-3BA0926DFB23}" presName="text_4" presStyleLbl="node1" presStyleIdx="3" presStyleCnt="6">
        <dgm:presLayoutVars>
          <dgm:bulletEnabled val="1"/>
        </dgm:presLayoutVars>
      </dgm:prSet>
      <dgm:spPr/>
      <dgm:t>
        <a:bodyPr/>
        <a:lstStyle/>
        <a:p>
          <a:endParaRPr lang="fr-FR"/>
        </a:p>
      </dgm:t>
    </dgm:pt>
    <dgm:pt modelId="{E377DB85-552F-43F5-B642-4FBCFE99C1CC}" type="pres">
      <dgm:prSet presAssocID="{82BE488F-6F81-4ACD-946F-3BA0926DFB23}" presName="accent_4" presStyleCnt="0"/>
      <dgm:spPr/>
    </dgm:pt>
    <dgm:pt modelId="{A6D64BC5-675E-4292-855A-4C6A2709B2C9}" type="pres">
      <dgm:prSet presAssocID="{82BE488F-6F81-4ACD-946F-3BA0926DFB23}" presName="accentRepeatNode" presStyleLbl="solidFgAcc1" presStyleIdx="3" presStyleCnt="6"/>
      <dgm:spPr/>
      <dgm:t>
        <a:bodyPr/>
        <a:lstStyle/>
        <a:p>
          <a:endParaRPr lang="fr-FR"/>
        </a:p>
      </dgm:t>
    </dgm:pt>
    <dgm:pt modelId="{E5A37E92-C06E-423A-99AA-FEA9C5DB9E94}" type="pres">
      <dgm:prSet presAssocID="{63390F41-5796-46E5-8F34-1B011541C72D}" presName="text_5" presStyleLbl="node1" presStyleIdx="4" presStyleCnt="6">
        <dgm:presLayoutVars>
          <dgm:bulletEnabled val="1"/>
        </dgm:presLayoutVars>
      </dgm:prSet>
      <dgm:spPr/>
      <dgm:t>
        <a:bodyPr/>
        <a:lstStyle/>
        <a:p>
          <a:endParaRPr lang="fr-FR"/>
        </a:p>
      </dgm:t>
    </dgm:pt>
    <dgm:pt modelId="{BB5F5BA0-96A1-4DCC-A28E-960054ABFA39}" type="pres">
      <dgm:prSet presAssocID="{63390F41-5796-46E5-8F34-1B011541C72D}" presName="accent_5" presStyleCnt="0"/>
      <dgm:spPr/>
    </dgm:pt>
    <dgm:pt modelId="{84663F9C-86D9-4931-9455-744CC00777F8}" type="pres">
      <dgm:prSet presAssocID="{63390F41-5796-46E5-8F34-1B011541C72D}" presName="accentRepeatNode" presStyleLbl="solidFgAcc1" presStyleIdx="4" presStyleCnt="6"/>
      <dgm:spPr/>
      <dgm:t>
        <a:bodyPr/>
        <a:lstStyle/>
        <a:p>
          <a:endParaRPr lang="fr-FR"/>
        </a:p>
      </dgm:t>
    </dgm:pt>
    <dgm:pt modelId="{B0ACE73D-E389-4C9A-A38C-587B553C471A}" type="pres">
      <dgm:prSet presAssocID="{36F12EF3-A2C4-40CE-A92B-42DAEAB239D6}" presName="text_6" presStyleLbl="node1" presStyleIdx="5" presStyleCnt="6">
        <dgm:presLayoutVars>
          <dgm:bulletEnabled val="1"/>
        </dgm:presLayoutVars>
      </dgm:prSet>
      <dgm:spPr/>
      <dgm:t>
        <a:bodyPr/>
        <a:lstStyle/>
        <a:p>
          <a:endParaRPr lang="fr-FR"/>
        </a:p>
      </dgm:t>
    </dgm:pt>
    <dgm:pt modelId="{0F4F4D7B-FB11-46D9-B7AD-1F2F9A659974}" type="pres">
      <dgm:prSet presAssocID="{36F12EF3-A2C4-40CE-A92B-42DAEAB239D6}" presName="accent_6" presStyleCnt="0"/>
      <dgm:spPr/>
    </dgm:pt>
    <dgm:pt modelId="{AF2669F1-B24A-4A6C-8774-54317A3EC023}" type="pres">
      <dgm:prSet presAssocID="{36F12EF3-A2C4-40CE-A92B-42DAEAB239D6}" presName="accentRepeatNode" presStyleLbl="solidFgAcc1" presStyleIdx="5" presStyleCnt="6"/>
      <dgm:spPr/>
      <dgm:t>
        <a:bodyPr/>
        <a:lstStyle/>
        <a:p>
          <a:endParaRPr lang="fr-FR"/>
        </a:p>
      </dgm:t>
    </dgm:pt>
  </dgm:ptLst>
  <dgm:cxnLst>
    <dgm:cxn modelId="{38E65497-3A50-4F42-AA07-6EAB54935905}" type="presOf" srcId="{FD7C3D23-B1C5-4C43-B044-D5AFD1088B18}" destId="{E34EE34D-D156-4E82-A6D2-EB2ABC8E2361}" srcOrd="0" destOrd="0" presId="urn:microsoft.com/office/officeart/2008/layout/VerticalCurvedList"/>
    <dgm:cxn modelId="{7F5BF332-98A0-45C9-8914-2142D56B1048}" srcId="{FD7C3D23-B1C5-4C43-B044-D5AFD1088B18}" destId="{36F12EF3-A2C4-40CE-A92B-42DAEAB239D6}" srcOrd="5" destOrd="0" parTransId="{99CB6A45-49B2-4D29-8994-E56995EC8916}" sibTransId="{8E5F63DA-7AC8-42E5-8BB4-6A91AFBEBAF8}"/>
    <dgm:cxn modelId="{1EDBA33E-AE9E-4B33-84B0-A4C2FCB863F0}" srcId="{FD7C3D23-B1C5-4C43-B044-D5AFD1088B18}" destId="{1C07562B-CF7B-46E4-AC2B-7B2B0C77C99F}" srcOrd="1" destOrd="0" parTransId="{992C8433-D3E1-41E4-B1C8-9FC8A2DA13B6}" sibTransId="{D92D20DF-11BC-4EE7-B167-7671FD31BE71}"/>
    <dgm:cxn modelId="{6271A31F-B6DE-4883-B563-21E0120A2ECB}" type="presOf" srcId="{36F12EF3-A2C4-40CE-A92B-42DAEAB239D6}" destId="{B0ACE73D-E389-4C9A-A38C-587B553C471A}" srcOrd="0" destOrd="0" presId="urn:microsoft.com/office/officeart/2008/layout/VerticalCurvedList"/>
    <dgm:cxn modelId="{7237C614-7BA3-4421-8AA1-CCDD87BAE092}" type="presOf" srcId="{B9E5FE29-01C7-4A53-89CB-0C29C6181409}" destId="{EEFBA3C8-B203-4E24-8B48-D3BD0B10C4D6}" srcOrd="0" destOrd="0" presId="urn:microsoft.com/office/officeart/2008/layout/VerticalCurvedList"/>
    <dgm:cxn modelId="{D87B6A5F-5D9E-4B67-A4C0-331A96C3759E}" srcId="{FD7C3D23-B1C5-4C43-B044-D5AFD1088B18}" destId="{63390F41-5796-46E5-8F34-1B011541C72D}" srcOrd="4" destOrd="0" parTransId="{CA6C1553-4589-4F91-99B3-4C50CB70ACE7}" sibTransId="{D02A85D7-E4C5-45E7-9A4A-4AA7B23766E5}"/>
    <dgm:cxn modelId="{410D5211-90DC-4AD9-BC36-3A6FA869E82D}" type="presOf" srcId="{82BE488F-6F81-4ACD-946F-3BA0926DFB23}" destId="{2FB5FE87-35A8-46C1-A33B-6AB5FB4355B6}" srcOrd="0" destOrd="0" presId="urn:microsoft.com/office/officeart/2008/layout/VerticalCurvedList"/>
    <dgm:cxn modelId="{194D877D-A07F-4116-8DD9-E23D27C2AE49}" type="presOf" srcId="{1C07562B-CF7B-46E4-AC2B-7B2B0C77C99F}" destId="{AC5933F6-5C8B-4A56-845D-5526D79303C0}" srcOrd="0" destOrd="0" presId="urn:microsoft.com/office/officeart/2008/layout/VerticalCurvedList"/>
    <dgm:cxn modelId="{3AC84A55-6DAF-4B55-9BD9-740D1A4B6B68}" srcId="{FD7C3D23-B1C5-4C43-B044-D5AFD1088B18}" destId="{B9E5FE29-01C7-4A53-89CB-0C29C6181409}" srcOrd="2" destOrd="0" parTransId="{A6F97F05-B0FD-40E0-800B-6024EC4193BE}" sibTransId="{DFA2CF6A-3079-4189-B348-1F3A3870822A}"/>
    <dgm:cxn modelId="{96C14A0D-68EA-4AFB-8950-0AFC1657F2EC}" type="presOf" srcId="{63390F41-5796-46E5-8F34-1B011541C72D}" destId="{E5A37E92-C06E-423A-99AA-FEA9C5DB9E94}" srcOrd="0" destOrd="0" presId="urn:microsoft.com/office/officeart/2008/layout/VerticalCurvedList"/>
    <dgm:cxn modelId="{B54D49E4-E0CD-4512-A0D8-A8061ABDD177}" srcId="{FD7C3D23-B1C5-4C43-B044-D5AFD1088B18}" destId="{82BE488F-6F81-4ACD-946F-3BA0926DFB23}" srcOrd="3" destOrd="0" parTransId="{ECC8F363-EADA-4753-AABC-DBB507E03046}" sibTransId="{0C1399CF-D6F9-4EB3-8701-A375778F6FC0}"/>
    <dgm:cxn modelId="{41019171-F361-498F-B5DA-43B3C9E4AEE7}" srcId="{FD7C3D23-B1C5-4C43-B044-D5AFD1088B18}" destId="{70E2C5DF-18B9-413D-810C-7FE7AD0FB308}" srcOrd="0" destOrd="0" parTransId="{BF43FAF1-D927-4E72-BA54-600F3533D23B}" sibTransId="{A643FB9A-4B3C-490D-9EA1-F854EC833AD7}"/>
    <dgm:cxn modelId="{6AA59692-53C2-4212-BA94-11B8AC8F0CEF}" type="presOf" srcId="{70E2C5DF-18B9-413D-810C-7FE7AD0FB308}" destId="{46083257-D3E3-4A85-8406-145264A9C829}" srcOrd="0" destOrd="0" presId="urn:microsoft.com/office/officeart/2008/layout/VerticalCurvedList"/>
    <dgm:cxn modelId="{980BF1CF-58B7-4135-8CC7-2E4ABA8F680C}" type="presOf" srcId="{A643FB9A-4B3C-490D-9EA1-F854EC833AD7}" destId="{0ABCA6A1-4906-4429-A203-F9B709F177F8}" srcOrd="0" destOrd="0" presId="urn:microsoft.com/office/officeart/2008/layout/VerticalCurvedList"/>
    <dgm:cxn modelId="{B734CAE9-D5A4-480F-A5E9-1A5B85702A3F}" type="presParOf" srcId="{E34EE34D-D156-4E82-A6D2-EB2ABC8E2361}" destId="{B12B70BD-6AAE-4BA5-8747-153E3C90F2ED}" srcOrd="0" destOrd="0" presId="urn:microsoft.com/office/officeart/2008/layout/VerticalCurvedList"/>
    <dgm:cxn modelId="{2DD0C15F-7291-4D85-BAE0-E54C867C3AA0}" type="presParOf" srcId="{B12B70BD-6AAE-4BA5-8747-153E3C90F2ED}" destId="{B8647842-7052-46E4-B17A-27E38DAE3911}" srcOrd="0" destOrd="0" presId="urn:microsoft.com/office/officeart/2008/layout/VerticalCurvedList"/>
    <dgm:cxn modelId="{642EC381-08AA-4458-8293-CA84BC075F7F}" type="presParOf" srcId="{B8647842-7052-46E4-B17A-27E38DAE3911}" destId="{C1762B08-6C97-4030-AA62-84855FE05827}" srcOrd="0" destOrd="0" presId="urn:microsoft.com/office/officeart/2008/layout/VerticalCurvedList"/>
    <dgm:cxn modelId="{C621CBC0-9BC6-40A9-8BE4-BB40B7F59456}" type="presParOf" srcId="{B8647842-7052-46E4-B17A-27E38DAE3911}" destId="{0ABCA6A1-4906-4429-A203-F9B709F177F8}" srcOrd="1" destOrd="0" presId="urn:microsoft.com/office/officeart/2008/layout/VerticalCurvedList"/>
    <dgm:cxn modelId="{CC46A2AC-5D2F-44ED-9032-6340C86E0375}" type="presParOf" srcId="{B8647842-7052-46E4-B17A-27E38DAE3911}" destId="{DE1A9C23-46DB-4346-939E-93E58AC9F07E}" srcOrd="2" destOrd="0" presId="urn:microsoft.com/office/officeart/2008/layout/VerticalCurvedList"/>
    <dgm:cxn modelId="{FC5BE98C-5C75-415D-89AA-563CE00D38D8}" type="presParOf" srcId="{B8647842-7052-46E4-B17A-27E38DAE3911}" destId="{BFF02C94-913D-48EB-9A60-DACA3832BBA9}" srcOrd="3" destOrd="0" presId="urn:microsoft.com/office/officeart/2008/layout/VerticalCurvedList"/>
    <dgm:cxn modelId="{A904C2D9-7590-4D32-A962-AD705E1C4485}" type="presParOf" srcId="{B12B70BD-6AAE-4BA5-8747-153E3C90F2ED}" destId="{46083257-D3E3-4A85-8406-145264A9C829}" srcOrd="1" destOrd="0" presId="urn:microsoft.com/office/officeart/2008/layout/VerticalCurvedList"/>
    <dgm:cxn modelId="{9E592E9F-6F7A-4131-BDC8-99CDABF87579}" type="presParOf" srcId="{B12B70BD-6AAE-4BA5-8747-153E3C90F2ED}" destId="{3C4B732F-85C9-4877-94BE-6E91B81EDBAD}" srcOrd="2" destOrd="0" presId="urn:microsoft.com/office/officeart/2008/layout/VerticalCurvedList"/>
    <dgm:cxn modelId="{372AED7C-A8FD-405A-AFC9-5E63C0933890}" type="presParOf" srcId="{3C4B732F-85C9-4877-94BE-6E91B81EDBAD}" destId="{E02524D1-A67E-4FAD-BC54-5001CE11DE7D}" srcOrd="0" destOrd="0" presId="urn:microsoft.com/office/officeart/2008/layout/VerticalCurvedList"/>
    <dgm:cxn modelId="{27281E4B-3491-44FE-ADCE-5F885148DBFF}" type="presParOf" srcId="{B12B70BD-6AAE-4BA5-8747-153E3C90F2ED}" destId="{AC5933F6-5C8B-4A56-845D-5526D79303C0}" srcOrd="3" destOrd="0" presId="urn:microsoft.com/office/officeart/2008/layout/VerticalCurvedList"/>
    <dgm:cxn modelId="{27601360-5912-46AC-BC32-FA188B352F38}" type="presParOf" srcId="{B12B70BD-6AAE-4BA5-8747-153E3C90F2ED}" destId="{0E9F128A-3657-442F-B394-4838B7529597}" srcOrd="4" destOrd="0" presId="urn:microsoft.com/office/officeart/2008/layout/VerticalCurvedList"/>
    <dgm:cxn modelId="{51D5F0BF-BC07-4FF5-8465-18AE6FDF5314}" type="presParOf" srcId="{0E9F128A-3657-442F-B394-4838B7529597}" destId="{35F2BB73-D334-43ED-83D8-A5523507D560}" srcOrd="0" destOrd="0" presId="urn:microsoft.com/office/officeart/2008/layout/VerticalCurvedList"/>
    <dgm:cxn modelId="{A5AAD27E-AF6A-4E92-B76A-E1F90C6F9A2E}" type="presParOf" srcId="{B12B70BD-6AAE-4BA5-8747-153E3C90F2ED}" destId="{EEFBA3C8-B203-4E24-8B48-D3BD0B10C4D6}" srcOrd="5" destOrd="0" presId="urn:microsoft.com/office/officeart/2008/layout/VerticalCurvedList"/>
    <dgm:cxn modelId="{69455978-A4FE-4F73-B9AB-84E127747D4A}" type="presParOf" srcId="{B12B70BD-6AAE-4BA5-8747-153E3C90F2ED}" destId="{A92DF603-125F-4083-AEFA-BF71D7C2A417}" srcOrd="6" destOrd="0" presId="urn:microsoft.com/office/officeart/2008/layout/VerticalCurvedList"/>
    <dgm:cxn modelId="{996BAD3B-9CD7-4B7C-8603-793C7EAB055C}" type="presParOf" srcId="{A92DF603-125F-4083-AEFA-BF71D7C2A417}" destId="{7A1B9D8F-908E-4296-A155-E6D3A9469BCC}" srcOrd="0" destOrd="0" presId="urn:microsoft.com/office/officeart/2008/layout/VerticalCurvedList"/>
    <dgm:cxn modelId="{2DEB3701-797A-4772-B4A4-6795CBF494F8}" type="presParOf" srcId="{B12B70BD-6AAE-4BA5-8747-153E3C90F2ED}" destId="{2FB5FE87-35A8-46C1-A33B-6AB5FB4355B6}" srcOrd="7" destOrd="0" presId="urn:microsoft.com/office/officeart/2008/layout/VerticalCurvedList"/>
    <dgm:cxn modelId="{20E91FB1-863A-4A2C-9AF8-CC1A201A53D8}" type="presParOf" srcId="{B12B70BD-6AAE-4BA5-8747-153E3C90F2ED}" destId="{E377DB85-552F-43F5-B642-4FBCFE99C1CC}" srcOrd="8" destOrd="0" presId="urn:microsoft.com/office/officeart/2008/layout/VerticalCurvedList"/>
    <dgm:cxn modelId="{FEEB4FD2-624F-4BF5-9544-89A51EEFECF1}" type="presParOf" srcId="{E377DB85-552F-43F5-B642-4FBCFE99C1CC}" destId="{A6D64BC5-675E-4292-855A-4C6A2709B2C9}" srcOrd="0" destOrd="0" presId="urn:microsoft.com/office/officeart/2008/layout/VerticalCurvedList"/>
    <dgm:cxn modelId="{AC49219A-5369-45CB-A8ED-DC416BC07285}" type="presParOf" srcId="{B12B70BD-6AAE-4BA5-8747-153E3C90F2ED}" destId="{E5A37E92-C06E-423A-99AA-FEA9C5DB9E94}" srcOrd="9" destOrd="0" presId="urn:microsoft.com/office/officeart/2008/layout/VerticalCurvedList"/>
    <dgm:cxn modelId="{C36424FF-922A-4D1C-AE1B-BBD5A5036AFD}" type="presParOf" srcId="{B12B70BD-6AAE-4BA5-8747-153E3C90F2ED}" destId="{BB5F5BA0-96A1-4DCC-A28E-960054ABFA39}" srcOrd="10" destOrd="0" presId="urn:microsoft.com/office/officeart/2008/layout/VerticalCurvedList"/>
    <dgm:cxn modelId="{0CCEF19A-C791-46C8-B2E4-3BD1F825A50E}" type="presParOf" srcId="{BB5F5BA0-96A1-4DCC-A28E-960054ABFA39}" destId="{84663F9C-86D9-4931-9455-744CC00777F8}" srcOrd="0" destOrd="0" presId="urn:microsoft.com/office/officeart/2008/layout/VerticalCurvedList"/>
    <dgm:cxn modelId="{8402CAD4-69E3-4A2F-A09A-63252C99F96F}" type="presParOf" srcId="{B12B70BD-6AAE-4BA5-8747-153E3C90F2ED}" destId="{B0ACE73D-E389-4C9A-A38C-587B553C471A}" srcOrd="11" destOrd="0" presId="urn:microsoft.com/office/officeart/2008/layout/VerticalCurvedList"/>
    <dgm:cxn modelId="{7535F16F-7D0F-4B08-8FEE-A2E751907B22}" type="presParOf" srcId="{B12B70BD-6AAE-4BA5-8747-153E3C90F2ED}" destId="{0F4F4D7B-FB11-46D9-B7AD-1F2F9A659974}" srcOrd="12" destOrd="0" presId="urn:microsoft.com/office/officeart/2008/layout/VerticalCurvedList"/>
    <dgm:cxn modelId="{E70F2927-B502-454C-9111-84684D8920FF}" type="presParOf" srcId="{0F4F4D7B-FB11-46D9-B7AD-1F2F9A659974}" destId="{AF2669F1-B24A-4A6C-8774-54317A3EC023}" srcOrd="0" destOrd="0" presId="urn:microsoft.com/office/officeart/2008/layout/VerticalCurvedList"/>
  </dgm:cxnLst>
  <dgm:bg>
    <a:solidFill>
      <a:sysClr val="window" lastClr="FFFFFF"/>
    </a:solidFill>
  </dgm:bg>
  <dgm:whole>
    <a:ln w="12700" cap="flat" cmpd="sng" algn="ctr">
      <a:solidFill>
        <a:schemeClr val="bg1"/>
      </a:solidFill>
      <a:prstDash val="solid"/>
      <a:round/>
      <a:headEnd type="none" w="med" len="med"/>
      <a:tailEnd type="none" w="med" len="med"/>
    </a:ln>
  </dgm:whole>
  <dgm:extLst>
    <a:ext uri="http://schemas.microsoft.com/office/drawing/2008/diagram">
      <dsp:dataModelExt xmlns:dsp="http://schemas.microsoft.com/office/drawing/2008/diagram" xmlns=""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D7C3D23-B1C5-4C43-B044-D5AFD1088B18}" type="doc">
      <dgm:prSet loTypeId="urn:microsoft.com/office/officeart/2008/layout/VerticalCurvedList" loCatId="list" qsTypeId="urn:microsoft.com/office/officeart/2005/8/quickstyle/3d3" qsCatId="3D" csTypeId="urn:microsoft.com/office/officeart/2005/8/colors/accent2_1" csCatId="accent2" phldr="1"/>
      <dgm:spPr/>
      <dgm:t>
        <a:bodyPr/>
        <a:lstStyle/>
        <a:p>
          <a:endParaRPr lang="fr-FR"/>
        </a:p>
      </dgm:t>
    </dgm:pt>
    <dgm:pt modelId="{9C678C1D-1DB5-4FAF-8145-A73B8FFED10B}">
      <dgm:prSet phldrT="[Texte]" custT="1"/>
      <dgm:spPr>
        <a:ln w="12700">
          <a:solidFill>
            <a:srgbClr val="C00000"/>
          </a:solidFill>
        </a:ln>
        <a:effectLst>
          <a:glow rad="101600">
            <a:schemeClr val="accent2">
              <a:satMod val="175000"/>
              <a:alpha val="40000"/>
            </a:schemeClr>
          </a:glow>
        </a:effectLst>
      </dgm:spPr>
      <dgm:t>
        <a:bodyPr lIns="252000" tIns="144000" rIns="230400" bIns="144000"/>
        <a:lstStyle/>
        <a:p>
          <a:r>
            <a:rPr lang="fr-FR" sz="1400" b="1">
              <a:latin typeface="+mj-lt"/>
              <a:cs typeface="Times New Roman" pitchFamily="18" charset="0"/>
            </a:rPr>
            <a:t>Menu</a:t>
          </a:r>
        </a:p>
      </dgm:t>
    </dgm:pt>
    <dgm:pt modelId="{11887C8B-7B3A-482D-8C6A-80A7342D8701}" type="parTrans" cxnId="{DC5BDFE8-96C7-41AE-BCDC-D5C38EDD32E5}">
      <dgm:prSet/>
      <dgm:spPr/>
      <dgm:t>
        <a:bodyPr/>
        <a:lstStyle/>
        <a:p>
          <a:endParaRPr lang="fr-FR" b="1"/>
        </a:p>
      </dgm:t>
    </dgm:pt>
    <dgm:pt modelId="{6ADF456E-465B-4377-99D0-45EDE4A90854}" type="sibTrans" cxnId="{DC5BDFE8-96C7-41AE-BCDC-D5C38EDD32E5}">
      <dgm:prSet/>
      <dgm:spPr/>
      <dgm:t>
        <a:bodyPr/>
        <a:lstStyle/>
        <a:p>
          <a:endParaRPr lang="fr-FR" b="1"/>
        </a:p>
      </dgm:t>
    </dgm:pt>
    <dgm:pt modelId="{1C07562B-CF7B-46E4-AC2B-7B2B0C77C99F}">
      <dgm:prSet phldrT="[Texte]" custT="1"/>
      <dgm:spPr>
        <a:ln w="12700">
          <a:solidFill>
            <a:srgbClr val="C00000"/>
          </a:solidFill>
        </a:ln>
        <a:effectLst>
          <a:glow rad="101600">
            <a:schemeClr val="accent3">
              <a:satMod val="175000"/>
              <a:alpha val="40000"/>
            </a:schemeClr>
          </a:glow>
        </a:effectLst>
      </dgm:spPr>
      <dgm:t>
        <a:bodyPr lIns="252000" tIns="144000" bIns="144000"/>
        <a:lstStyle/>
        <a:p>
          <a:pPr algn="l"/>
          <a:r>
            <a:rPr lang="fr-FR" sz="1000" b="1">
              <a:latin typeface="+mj-lt"/>
              <a:cs typeface="Times New Roman" pitchFamily="18" charset="0"/>
            </a:rPr>
            <a:t>Production Scientifique</a:t>
          </a:r>
        </a:p>
      </dgm:t>
    </dgm:pt>
    <dgm:pt modelId="{992C8433-D3E1-41E4-B1C8-9FC8A2DA13B6}" type="parTrans" cxnId="{1EDBA33E-AE9E-4B33-84B0-A4C2FCB863F0}">
      <dgm:prSet/>
      <dgm:spPr/>
      <dgm:t>
        <a:bodyPr/>
        <a:lstStyle/>
        <a:p>
          <a:endParaRPr lang="fr-FR" b="1"/>
        </a:p>
      </dgm:t>
    </dgm:pt>
    <dgm:pt modelId="{D92D20DF-11BC-4EE7-B167-7671FD31BE71}" type="sibTrans" cxnId="{1EDBA33E-AE9E-4B33-84B0-A4C2FCB863F0}">
      <dgm:prSet/>
      <dgm:spPr/>
      <dgm:t>
        <a:bodyPr/>
        <a:lstStyle/>
        <a:p>
          <a:endParaRPr lang="fr-FR" b="1"/>
        </a:p>
      </dgm:t>
    </dgm:pt>
    <dgm:pt modelId="{B9E5FE29-01C7-4A53-89CB-0C29C6181409}">
      <dgm:prSet phldrT="[Texte]" custT="1"/>
      <dgm:spPr>
        <a:ln w="12700">
          <a:solidFill>
            <a:srgbClr val="C00000"/>
          </a:solidFill>
        </a:ln>
        <a:effectLst>
          <a:glow rad="101600">
            <a:schemeClr val="accent3">
              <a:satMod val="175000"/>
              <a:alpha val="40000"/>
            </a:schemeClr>
          </a:glow>
        </a:effectLst>
      </dgm:spPr>
      <dgm:t>
        <a:bodyPr lIns="252000" tIns="144000" bIns="144000"/>
        <a:lstStyle/>
        <a:p>
          <a:pPr algn="l"/>
          <a:r>
            <a:rPr lang="fr-FR" sz="1000" b="1">
              <a:latin typeface="+mj-lt"/>
              <a:cs typeface="Times New Roman" pitchFamily="18" charset="0"/>
            </a:rPr>
            <a:t>Rayonnement, visibilité et attractivité académique </a:t>
          </a:r>
        </a:p>
      </dgm:t>
    </dgm:pt>
    <dgm:pt modelId="{A6F97F05-B0FD-40E0-800B-6024EC4193BE}" type="parTrans" cxnId="{3AC84A55-6DAF-4B55-9BD9-740D1A4B6B68}">
      <dgm:prSet/>
      <dgm:spPr/>
      <dgm:t>
        <a:bodyPr/>
        <a:lstStyle/>
        <a:p>
          <a:endParaRPr lang="fr-FR" b="1"/>
        </a:p>
      </dgm:t>
    </dgm:pt>
    <dgm:pt modelId="{DFA2CF6A-3079-4189-B348-1F3A3870822A}" type="sibTrans" cxnId="{3AC84A55-6DAF-4B55-9BD9-740D1A4B6B68}">
      <dgm:prSet/>
      <dgm:spPr/>
      <dgm:t>
        <a:bodyPr/>
        <a:lstStyle/>
        <a:p>
          <a:endParaRPr lang="fr-FR" b="1"/>
        </a:p>
      </dgm:t>
    </dgm:pt>
    <dgm:pt modelId="{82BE488F-6F81-4ACD-946F-3BA0926DFB23}">
      <dgm:prSet phldrT="[Texte]" custT="1"/>
      <dgm:spPr>
        <a:ln w="12700">
          <a:solidFill>
            <a:srgbClr val="C00000"/>
          </a:solidFill>
        </a:ln>
        <a:effectLst>
          <a:glow rad="101600">
            <a:schemeClr val="accent3">
              <a:satMod val="175000"/>
              <a:alpha val="40000"/>
            </a:schemeClr>
          </a:glow>
        </a:effectLst>
      </dgm:spPr>
      <dgm:t>
        <a:bodyPr lIns="252000" tIns="144000" bIns="144000"/>
        <a:lstStyle/>
        <a:p>
          <a:pPr algn="l"/>
          <a:r>
            <a:rPr lang="fr-FR" sz="1000" b="1">
              <a:latin typeface="+mj-lt"/>
              <a:cs typeface="Times New Roman" pitchFamily="18" charset="0"/>
            </a:rPr>
            <a:t>Adéquation et interactions avec l’environnement économique, culturel et social</a:t>
          </a:r>
        </a:p>
      </dgm:t>
    </dgm:pt>
    <dgm:pt modelId="{ECC8F363-EADA-4753-AABC-DBB507E03046}" type="parTrans" cxnId="{B54D49E4-E0CD-4512-A0D8-A8061ABDD177}">
      <dgm:prSet/>
      <dgm:spPr/>
      <dgm:t>
        <a:bodyPr/>
        <a:lstStyle/>
        <a:p>
          <a:endParaRPr lang="fr-FR" b="1"/>
        </a:p>
      </dgm:t>
    </dgm:pt>
    <dgm:pt modelId="{0C1399CF-D6F9-4EB3-8701-A375778F6FC0}" type="sibTrans" cxnId="{B54D49E4-E0CD-4512-A0D8-A8061ABDD177}">
      <dgm:prSet/>
      <dgm:spPr/>
      <dgm:t>
        <a:bodyPr/>
        <a:lstStyle/>
        <a:p>
          <a:endParaRPr lang="fr-FR" b="1"/>
        </a:p>
      </dgm:t>
    </dgm:pt>
    <dgm:pt modelId="{94E41A36-A61F-4326-9B4C-92690775196C}">
      <dgm:prSet phldrT="[Texte]" custT="1"/>
      <dgm:spPr>
        <a:ln w="12700">
          <a:solidFill>
            <a:srgbClr val="C00000"/>
          </a:solidFill>
        </a:ln>
        <a:effectLst>
          <a:glow rad="101600">
            <a:schemeClr val="accent3">
              <a:satMod val="175000"/>
              <a:alpha val="40000"/>
            </a:schemeClr>
          </a:glow>
        </a:effectLst>
      </dgm:spPr>
      <dgm:t>
        <a:bodyPr lIns="252000" tIns="144000" bIns="144000"/>
        <a:lstStyle/>
        <a:p>
          <a:pPr algn="l"/>
          <a:r>
            <a:rPr lang="fr-FR" sz="1000" b="1">
              <a:latin typeface="+mj-lt"/>
              <a:cs typeface="Times New Roman" pitchFamily="18" charset="0"/>
            </a:rPr>
            <a:t>Visibilité sur le Web</a:t>
          </a:r>
        </a:p>
      </dgm:t>
    </dgm:pt>
    <dgm:pt modelId="{AC4E3C4E-C6CC-4FEF-B1EF-96E8799738F0}" type="parTrans" cxnId="{65D4C294-7F4E-4DD8-8075-74433C013345}">
      <dgm:prSet/>
      <dgm:spPr/>
      <dgm:t>
        <a:bodyPr/>
        <a:lstStyle/>
        <a:p>
          <a:endParaRPr lang="fr-FR"/>
        </a:p>
      </dgm:t>
    </dgm:pt>
    <dgm:pt modelId="{550E1110-6DDC-4814-9E6C-C26F393447EE}" type="sibTrans" cxnId="{65D4C294-7F4E-4DD8-8075-74433C013345}">
      <dgm:prSet/>
      <dgm:spPr/>
      <dgm:t>
        <a:bodyPr/>
        <a:lstStyle/>
        <a:p>
          <a:endParaRPr lang="fr-FR"/>
        </a:p>
      </dgm:t>
    </dgm:pt>
    <dgm:pt modelId="{E34EE34D-D156-4E82-A6D2-EB2ABC8E2361}" type="pres">
      <dgm:prSet presAssocID="{FD7C3D23-B1C5-4C43-B044-D5AFD1088B18}" presName="Name0" presStyleCnt="0">
        <dgm:presLayoutVars>
          <dgm:chMax val="7"/>
          <dgm:chPref val="7"/>
          <dgm:dir/>
        </dgm:presLayoutVars>
      </dgm:prSet>
      <dgm:spPr/>
      <dgm:t>
        <a:bodyPr/>
        <a:lstStyle/>
        <a:p>
          <a:endParaRPr lang="fr-FR"/>
        </a:p>
      </dgm:t>
    </dgm:pt>
    <dgm:pt modelId="{B12B70BD-6AAE-4BA5-8747-153E3C90F2ED}" type="pres">
      <dgm:prSet presAssocID="{FD7C3D23-B1C5-4C43-B044-D5AFD1088B18}" presName="Name1" presStyleCnt="0"/>
      <dgm:spPr/>
      <dgm:t>
        <a:bodyPr/>
        <a:lstStyle/>
        <a:p>
          <a:endParaRPr lang="fr-FR"/>
        </a:p>
      </dgm:t>
    </dgm:pt>
    <dgm:pt modelId="{B8647842-7052-46E4-B17A-27E38DAE3911}" type="pres">
      <dgm:prSet presAssocID="{FD7C3D23-B1C5-4C43-B044-D5AFD1088B18}" presName="cycle" presStyleCnt="0"/>
      <dgm:spPr/>
      <dgm:t>
        <a:bodyPr/>
        <a:lstStyle/>
        <a:p>
          <a:endParaRPr lang="fr-FR"/>
        </a:p>
      </dgm:t>
    </dgm:pt>
    <dgm:pt modelId="{C1762B08-6C97-4030-AA62-84855FE05827}" type="pres">
      <dgm:prSet presAssocID="{FD7C3D23-B1C5-4C43-B044-D5AFD1088B18}" presName="srcNode" presStyleLbl="node1" presStyleIdx="0" presStyleCnt="5"/>
      <dgm:spPr/>
      <dgm:t>
        <a:bodyPr/>
        <a:lstStyle/>
        <a:p>
          <a:endParaRPr lang="fr-FR"/>
        </a:p>
      </dgm:t>
    </dgm:pt>
    <dgm:pt modelId="{0ABCA6A1-4906-4429-A203-F9B709F177F8}" type="pres">
      <dgm:prSet presAssocID="{FD7C3D23-B1C5-4C43-B044-D5AFD1088B18}" presName="conn" presStyleLbl="parChTrans1D2" presStyleIdx="0" presStyleCnt="1" custScaleX="89880" custScaleY="97790"/>
      <dgm:spPr/>
      <dgm:t>
        <a:bodyPr/>
        <a:lstStyle/>
        <a:p>
          <a:endParaRPr lang="fr-FR"/>
        </a:p>
      </dgm:t>
    </dgm:pt>
    <dgm:pt modelId="{DE1A9C23-46DB-4346-939E-93E58AC9F07E}" type="pres">
      <dgm:prSet presAssocID="{FD7C3D23-B1C5-4C43-B044-D5AFD1088B18}" presName="extraNode" presStyleLbl="node1" presStyleIdx="0" presStyleCnt="5"/>
      <dgm:spPr/>
      <dgm:t>
        <a:bodyPr/>
        <a:lstStyle/>
        <a:p>
          <a:endParaRPr lang="fr-FR"/>
        </a:p>
      </dgm:t>
    </dgm:pt>
    <dgm:pt modelId="{BFF02C94-913D-48EB-9A60-DACA3832BBA9}" type="pres">
      <dgm:prSet presAssocID="{FD7C3D23-B1C5-4C43-B044-D5AFD1088B18}" presName="dstNode" presStyleLbl="node1" presStyleIdx="0" presStyleCnt="5"/>
      <dgm:spPr/>
      <dgm:t>
        <a:bodyPr/>
        <a:lstStyle/>
        <a:p>
          <a:endParaRPr lang="fr-FR"/>
        </a:p>
      </dgm:t>
    </dgm:pt>
    <dgm:pt modelId="{C9D19705-D2DD-4A3D-8478-FCC7AE7E3469}" type="pres">
      <dgm:prSet presAssocID="{9C678C1D-1DB5-4FAF-8145-A73B8FFED10B}" presName="text_1" presStyleLbl="node1" presStyleIdx="0" presStyleCnt="5" custScaleX="85456" custScaleY="123289" custLinFactNeighborX="-6540" custLinFactNeighborY="-42401">
        <dgm:presLayoutVars>
          <dgm:bulletEnabled val="1"/>
        </dgm:presLayoutVars>
      </dgm:prSet>
      <dgm:spPr/>
      <dgm:t>
        <a:bodyPr/>
        <a:lstStyle/>
        <a:p>
          <a:endParaRPr lang="fr-FR"/>
        </a:p>
      </dgm:t>
    </dgm:pt>
    <dgm:pt modelId="{8F0472FB-6E5C-461C-BE84-18977803C2EE}" type="pres">
      <dgm:prSet presAssocID="{9C678C1D-1DB5-4FAF-8145-A73B8FFED10B}" presName="accent_1" presStyleCnt="0"/>
      <dgm:spPr/>
      <dgm:t>
        <a:bodyPr/>
        <a:lstStyle/>
        <a:p>
          <a:endParaRPr lang="fr-FR"/>
        </a:p>
      </dgm:t>
    </dgm:pt>
    <dgm:pt modelId="{903F16B1-34F2-48AF-8844-20BD7B4068A4}" type="pres">
      <dgm:prSet presAssocID="{9C678C1D-1DB5-4FAF-8145-A73B8FFED10B}" presName="accentRepeatNode" presStyleLbl="solidFgAcc1" presStyleIdx="0" presStyleCnt="5" custScaleX="75222" custScaleY="79478" custLinFactNeighborX="-24920" custLinFactNeighborY="-27953"/>
      <dgm:spPr/>
      <dgm:t>
        <a:bodyPr/>
        <a:lstStyle/>
        <a:p>
          <a:endParaRPr lang="fr-FR"/>
        </a:p>
      </dgm:t>
    </dgm:pt>
    <dgm:pt modelId="{F42BC8DC-4561-48E3-AD83-4601A8FFF88E}" type="pres">
      <dgm:prSet presAssocID="{1C07562B-CF7B-46E4-AC2B-7B2B0C77C99F}" presName="text_2" presStyleLbl="node1" presStyleIdx="1" presStyleCnt="5" custScaleX="90058" custScaleY="123289" custLinFactNeighborX="-8888" custLinFactNeighborY="-24731">
        <dgm:presLayoutVars>
          <dgm:bulletEnabled val="1"/>
        </dgm:presLayoutVars>
      </dgm:prSet>
      <dgm:spPr/>
      <dgm:t>
        <a:bodyPr/>
        <a:lstStyle/>
        <a:p>
          <a:endParaRPr lang="fr-FR"/>
        </a:p>
      </dgm:t>
    </dgm:pt>
    <dgm:pt modelId="{F65EA723-9A7D-4289-9597-97F060108166}" type="pres">
      <dgm:prSet presAssocID="{1C07562B-CF7B-46E4-AC2B-7B2B0C77C99F}" presName="accent_2" presStyleCnt="0"/>
      <dgm:spPr/>
      <dgm:t>
        <a:bodyPr/>
        <a:lstStyle/>
        <a:p>
          <a:endParaRPr lang="fr-FR"/>
        </a:p>
      </dgm:t>
    </dgm:pt>
    <dgm:pt modelId="{35F2BB73-D334-43ED-83D8-A5523507D560}" type="pres">
      <dgm:prSet presAssocID="{1C07562B-CF7B-46E4-AC2B-7B2B0C77C99F}" presName="accentRepeatNode" presStyleLbl="solidFgAcc1" presStyleIdx="1" presStyleCnt="5" custScaleX="75132" custScaleY="75132" custLinFactNeighborX="-42384" custLinFactNeighborY="-17277"/>
      <dgm:spPr/>
      <dgm:t>
        <a:bodyPr/>
        <a:lstStyle/>
        <a:p>
          <a:endParaRPr lang="fr-FR"/>
        </a:p>
      </dgm:t>
    </dgm:pt>
    <dgm:pt modelId="{49362566-F627-40D0-A909-7B58FD271406}" type="pres">
      <dgm:prSet presAssocID="{B9E5FE29-01C7-4A53-89CB-0C29C6181409}" presName="text_3" presStyleLbl="node1" presStyleIdx="2" presStyleCnt="5" custScaleX="93048" custScaleY="123289" custLinFactNeighborX="-11132" custLinFactNeighborY="-16876">
        <dgm:presLayoutVars>
          <dgm:bulletEnabled val="1"/>
        </dgm:presLayoutVars>
      </dgm:prSet>
      <dgm:spPr/>
      <dgm:t>
        <a:bodyPr/>
        <a:lstStyle/>
        <a:p>
          <a:endParaRPr lang="fr-FR"/>
        </a:p>
      </dgm:t>
    </dgm:pt>
    <dgm:pt modelId="{9396CD62-710F-4337-AD04-BAA400151BA4}" type="pres">
      <dgm:prSet presAssocID="{B9E5FE29-01C7-4A53-89CB-0C29C6181409}" presName="accent_3" presStyleCnt="0"/>
      <dgm:spPr/>
      <dgm:t>
        <a:bodyPr/>
        <a:lstStyle/>
        <a:p>
          <a:endParaRPr lang="fr-FR"/>
        </a:p>
      </dgm:t>
    </dgm:pt>
    <dgm:pt modelId="{7A1B9D8F-908E-4296-A155-E6D3A9469BCC}" type="pres">
      <dgm:prSet presAssocID="{B9E5FE29-01C7-4A53-89CB-0C29C6181409}" presName="accentRepeatNode" presStyleLbl="solidFgAcc1" presStyleIdx="2" presStyleCnt="5" custScaleX="75132" custScaleY="75132" custLinFactNeighborX="-52870" custLinFactNeighborY="-8635"/>
      <dgm:spPr/>
      <dgm:t>
        <a:bodyPr/>
        <a:lstStyle/>
        <a:p>
          <a:endParaRPr lang="fr-FR"/>
        </a:p>
      </dgm:t>
    </dgm:pt>
    <dgm:pt modelId="{5DC7C0E5-041E-477C-9628-C37409B83D79}" type="pres">
      <dgm:prSet presAssocID="{82BE488F-6F81-4ACD-946F-3BA0926DFB23}" presName="text_4" presStyleLbl="node1" presStyleIdx="3" presStyleCnt="5" custScaleX="90058" custScaleY="160276" custLinFactNeighborX="-9565" custLinFactNeighborY="5284">
        <dgm:presLayoutVars>
          <dgm:bulletEnabled val="1"/>
        </dgm:presLayoutVars>
      </dgm:prSet>
      <dgm:spPr/>
      <dgm:t>
        <a:bodyPr/>
        <a:lstStyle/>
        <a:p>
          <a:endParaRPr lang="fr-FR"/>
        </a:p>
      </dgm:t>
    </dgm:pt>
    <dgm:pt modelId="{70F28C7D-5E07-4C5F-9DDF-427DD478B9E4}" type="pres">
      <dgm:prSet presAssocID="{82BE488F-6F81-4ACD-946F-3BA0926DFB23}" presName="accent_4" presStyleCnt="0"/>
      <dgm:spPr/>
      <dgm:t>
        <a:bodyPr/>
        <a:lstStyle/>
        <a:p>
          <a:endParaRPr lang="fr-FR"/>
        </a:p>
      </dgm:t>
    </dgm:pt>
    <dgm:pt modelId="{A6D64BC5-675E-4292-855A-4C6A2709B2C9}" type="pres">
      <dgm:prSet presAssocID="{82BE488F-6F81-4ACD-946F-3BA0926DFB23}" presName="accentRepeatNode" presStyleLbl="solidFgAcc1" presStyleIdx="3" presStyleCnt="5" custScaleX="75132" custScaleY="75132" custLinFactNeighborX="-40726" custLinFactNeighborY="6058"/>
      <dgm:spPr/>
      <dgm:t>
        <a:bodyPr/>
        <a:lstStyle/>
        <a:p>
          <a:endParaRPr lang="fr-FR"/>
        </a:p>
      </dgm:t>
    </dgm:pt>
    <dgm:pt modelId="{F1C03CA3-FC44-4B84-88B2-6351B2C206D5}" type="pres">
      <dgm:prSet presAssocID="{94E41A36-A61F-4326-9B4C-92690775196C}" presName="text_5" presStyleLbl="node1" presStyleIdx="4" presStyleCnt="5" custScaleX="85586" custScaleY="123289" custLinFactNeighborX="-6446" custLinFactNeighborY="30437">
        <dgm:presLayoutVars>
          <dgm:bulletEnabled val="1"/>
        </dgm:presLayoutVars>
      </dgm:prSet>
      <dgm:spPr/>
      <dgm:t>
        <a:bodyPr/>
        <a:lstStyle/>
        <a:p>
          <a:endParaRPr lang="fr-FR"/>
        </a:p>
      </dgm:t>
    </dgm:pt>
    <dgm:pt modelId="{0570B14A-5930-4977-8BB7-A0AD8A5D9AC7}" type="pres">
      <dgm:prSet presAssocID="{94E41A36-A61F-4326-9B4C-92690775196C}" presName="accent_5" presStyleCnt="0"/>
      <dgm:spPr/>
      <dgm:t>
        <a:bodyPr/>
        <a:lstStyle/>
        <a:p>
          <a:endParaRPr lang="fr-FR"/>
        </a:p>
      </dgm:t>
    </dgm:pt>
    <dgm:pt modelId="{0E5056F8-1E43-4769-A7D3-C74B1D0886D5}" type="pres">
      <dgm:prSet presAssocID="{94E41A36-A61F-4326-9B4C-92690775196C}" presName="accentRepeatNode" presStyleLbl="solidFgAcc1" presStyleIdx="4" presStyleCnt="5" custScaleX="75132" custScaleY="75132" custLinFactNeighborX="-23680" custLinFactNeighborY="14050"/>
      <dgm:spPr/>
      <dgm:t>
        <a:bodyPr/>
        <a:lstStyle/>
        <a:p>
          <a:endParaRPr lang="fr-FR"/>
        </a:p>
      </dgm:t>
    </dgm:pt>
  </dgm:ptLst>
  <dgm:cxnLst>
    <dgm:cxn modelId="{164E7309-2378-4E41-B97A-1B9554F8D8E7}" type="presOf" srcId="{82BE488F-6F81-4ACD-946F-3BA0926DFB23}" destId="{5DC7C0E5-041E-477C-9628-C37409B83D79}" srcOrd="0" destOrd="0" presId="urn:microsoft.com/office/officeart/2008/layout/VerticalCurvedList"/>
    <dgm:cxn modelId="{1EDBA33E-AE9E-4B33-84B0-A4C2FCB863F0}" srcId="{FD7C3D23-B1C5-4C43-B044-D5AFD1088B18}" destId="{1C07562B-CF7B-46E4-AC2B-7B2B0C77C99F}" srcOrd="1" destOrd="0" parTransId="{992C8433-D3E1-41E4-B1C8-9FC8A2DA13B6}" sibTransId="{D92D20DF-11BC-4EE7-B167-7671FD31BE71}"/>
    <dgm:cxn modelId="{03C5C7A5-C86D-40ED-BA8D-983E1A8B1C6D}" type="presOf" srcId="{1C07562B-CF7B-46E4-AC2B-7B2B0C77C99F}" destId="{F42BC8DC-4561-48E3-AD83-4601A8FFF88E}" srcOrd="0" destOrd="0" presId="urn:microsoft.com/office/officeart/2008/layout/VerticalCurvedList"/>
    <dgm:cxn modelId="{AD62CB31-0C20-47B8-9587-710BCA947C85}" type="presOf" srcId="{6ADF456E-465B-4377-99D0-45EDE4A90854}" destId="{0ABCA6A1-4906-4429-A203-F9B709F177F8}" srcOrd="0" destOrd="0" presId="urn:microsoft.com/office/officeart/2008/layout/VerticalCurvedList"/>
    <dgm:cxn modelId="{65D4C294-7F4E-4DD8-8075-74433C013345}" srcId="{FD7C3D23-B1C5-4C43-B044-D5AFD1088B18}" destId="{94E41A36-A61F-4326-9B4C-92690775196C}" srcOrd="4" destOrd="0" parTransId="{AC4E3C4E-C6CC-4FEF-B1EF-96E8799738F0}" sibTransId="{550E1110-6DDC-4814-9E6C-C26F393447EE}"/>
    <dgm:cxn modelId="{3AC84A55-6DAF-4B55-9BD9-740D1A4B6B68}" srcId="{FD7C3D23-B1C5-4C43-B044-D5AFD1088B18}" destId="{B9E5FE29-01C7-4A53-89CB-0C29C6181409}" srcOrd="2" destOrd="0" parTransId="{A6F97F05-B0FD-40E0-800B-6024EC4193BE}" sibTransId="{DFA2CF6A-3079-4189-B348-1F3A3870822A}"/>
    <dgm:cxn modelId="{16850E61-4A6F-4081-A689-78922755E593}" type="presOf" srcId="{FD7C3D23-B1C5-4C43-B044-D5AFD1088B18}" destId="{E34EE34D-D156-4E82-A6D2-EB2ABC8E2361}" srcOrd="0" destOrd="0" presId="urn:microsoft.com/office/officeart/2008/layout/VerticalCurvedList"/>
    <dgm:cxn modelId="{5C633C49-8DF9-4569-BF4B-C37B0D662FAE}" type="presOf" srcId="{94E41A36-A61F-4326-9B4C-92690775196C}" destId="{F1C03CA3-FC44-4B84-88B2-6351B2C206D5}" srcOrd="0" destOrd="0" presId="urn:microsoft.com/office/officeart/2008/layout/VerticalCurvedList"/>
    <dgm:cxn modelId="{B54D49E4-E0CD-4512-A0D8-A8061ABDD177}" srcId="{FD7C3D23-B1C5-4C43-B044-D5AFD1088B18}" destId="{82BE488F-6F81-4ACD-946F-3BA0926DFB23}" srcOrd="3" destOrd="0" parTransId="{ECC8F363-EADA-4753-AABC-DBB507E03046}" sibTransId="{0C1399CF-D6F9-4EB3-8701-A375778F6FC0}"/>
    <dgm:cxn modelId="{DC5BDFE8-96C7-41AE-BCDC-D5C38EDD32E5}" srcId="{FD7C3D23-B1C5-4C43-B044-D5AFD1088B18}" destId="{9C678C1D-1DB5-4FAF-8145-A73B8FFED10B}" srcOrd="0" destOrd="0" parTransId="{11887C8B-7B3A-482D-8C6A-80A7342D8701}" sibTransId="{6ADF456E-465B-4377-99D0-45EDE4A90854}"/>
    <dgm:cxn modelId="{19819B99-DB15-4A5A-ACFF-7868E2E713D5}" type="presOf" srcId="{9C678C1D-1DB5-4FAF-8145-A73B8FFED10B}" destId="{C9D19705-D2DD-4A3D-8478-FCC7AE7E3469}" srcOrd="0" destOrd="0" presId="urn:microsoft.com/office/officeart/2008/layout/VerticalCurvedList"/>
    <dgm:cxn modelId="{E72265D7-35F0-4FFF-B4AF-3D628322AC7F}" type="presOf" srcId="{B9E5FE29-01C7-4A53-89CB-0C29C6181409}" destId="{49362566-F627-40D0-A909-7B58FD271406}" srcOrd="0" destOrd="0" presId="urn:microsoft.com/office/officeart/2008/layout/VerticalCurvedList"/>
    <dgm:cxn modelId="{18470713-DB2D-4FCD-9E88-9519A02932BF}" type="presParOf" srcId="{E34EE34D-D156-4E82-A6D2-EB2ABC8E2361}" destId="{B12B70BD-6AAE-4BA5-8747-153E3C90F2ED}" srcOrd="0" destOrd="0" presId="urn:microsoft.com/office/officeart/2008/layout/VerticalCurvedList"/>
    <dgm:cxn modelId="{D2592F61-8C8C-4084-B9C8-9A5996EAB577}" type="presParOf" srcId="{B12B70BD-6AAE-4BA5-8747-153E3C90F2ED}" destId="{B8647842-7052-46E4-B17A-27E38DAE3911}" srcOrd="0" destOrd="0" presId="urn:microsoft.com/office/officeart/2008/layout/VerticalCurvedList"/>
    <dgm:cxn modelId="{51208E51-5BF3-44C8-B627-81436DE5BE5E}" type="presParOf" srcId="{B8647842-7052-46E4-B17A-27E38DAE3911}" destId="{C1762B08-6C97-4030-AA62-84855FE05827}" srcOrd="0" destOrd="0" presId="urn:microsoft.com/office/officeart/2008/layout/VerticalCurvedList"/>
    <dgm:cxn modelId="{AB642DFB-02C2-4DB9-A033-BED36CE4CD5F}" type="presParOf" srcId="{B8647842-7052-46E4-B17A-27E38DAE3911}" destId="{0ABCA6A1-4906-4429-A203-F9B709F177F8}" srcOrd="1" destOrd="0" presId="urn:microsoft.com/office/officeart/2008/layout/VerticalCurvedList"/>
    <dgm:cxn modelId="{7C36E701-6EA5-40D7-BDE1-3380725FB4EB}" type="presParOf" srcId="{B8647842-7052-46E4-B17A-27E38DAE3911}" destId="{DE1A9C23-46DB-4346-939E-93E58AC9F07E}" srcOrd="2" destOrd="0" presId="urn:microsoft.com/office/officeart/2008/layout/VerticalCurvedList"/>
    <dgm:cxn modelId="{BA2F64DF-844F-462F-9027-BCFE3CD743E2}" type="presParOf" srcId="{B8647842-7052-46E4-B17A-27E38DAE3911}" destId="{BFF02C94-913D-48EB-9A60-DACA3832BBA9}" srcOrd="3" destOrd="0" presId="urn:microsoft.com/office/officeart/2008/layout/VerticalCurvedList"/>
    <dgm:cxn modelId="{FD648BDE-F1DC-4164-A37C-457E826734C5}" type="presParOf" srcId="{B12B70BD-6AAE-4BA5-8747-153E3C90F2ED}" destId="{C9D19705-D2DD-4A3D-8478-FCC7AE7E3469}" srcOrd="1" destOrd="0" presId="urn:microsoft.com/office/officeart/2008/layout/VerticalCurvedList"/>
    <dgm:cxn modelId="{7D506A8E-8685-4B38-95B3-CF652E6ED90D}" type="presParOf" srcId="{B12B70BD-6AAE-4BA5-8747-153E3C90F2ED}" destId="{8F0472FB-6E5C-461C-BE84-18977803C2EE}" srcOrd="2" destOrd="0" presId="urn:microsoft.com/office/officeart/2008/layout/VerticalCurvedList"/>
    <dgm:cxn modelId="{117DDE60-7B07-4209-A492-1A5B35C5316A}" type="presParOf" srcId="{8F0472FB-6E5C-461C-BE84-18977803C2EE}" destId="{903F16B1-34F2-48AF-8844-20BD7B4068A4}" srcOrd="0" destOrd="0" presId="urn:microsoft.com/office/officeart/2008/layout/VerticalCurvedList"/>
    <dgm:cxn modelId="{31DD5006-19C7-4B1B-BDEC-1691DF9D3063}" type="presParOf" srcId="{B12B70BD-6AAE-4BA5-8747-153E3C90F2ED}" destId="{F42BC8DC-4561-48E3-AD83-4601A8FFF88E}" srcOrd="3" destOrd="0" presId="urn:microsoft.com/office/officeart/2008/layout/VerticalCurvedList"/>
    <dgm:cxn modelId="{12EB3995-654C-49F7-A0B2-83EBACA3D5F5}" type="presParOf" srcId="{B12B70BD-6AAE-4BA5-8747-153E3C90F2ED}" destId="{F65EA723-9A7D-4289-9597-97F060108166}" srcOrd="4" destOrd="0" presId="urn:microsoft.com/office/officeart/2008/layout/VerticalCurvedList"/>
    <dgm:cxn modelId="{19BEAD67-304D-4DE9-A515-5AD122A97572}" type="presParOf" srcId="{F65EA723-9A7D-4289-9597-97F060108166}" destId="{35F2BB73-D334-43ED-83D8-A5523507D560}" srcOrd="0" destOrd="0" presId="urn:microsoft.com/office/officeart/2008/layout/VerticalCurvedList"/>
    <dgm:cxn modelId="{C2CEEC73-46E9-42B9-81E0-A4898EBCCA55}" type="presParOf" srcId="{B12B70BD-6AAE-4BA5-8747-153E3C90F2ED}" destId="{49362566-F627-40D0-A909-7B58FD271406}" srcOrd="5" destOrd="0" presId="urn:microsoft.com/office/officeart/2008/layout/VerticalCurvedList"/>
    <dgm:cxn modelId="{C1C28D57-8D19-4AE9-B0DF-89E9C900B624}" type="presParOf" srcId="{B12B70BD-6AAE-4BA5-8747-153E3C90F2ED}" destId="{9396CD62-710F-4337-AD04-BAA400151BA4}" srcOrd="6" destOrd="0" presId="urn:microsoft.com/office/officeart/2008/layout/VerticalCurvedList"/>
    <dgm:cxn modelId="{1F4C857E-F6A4-4981-8CCE-42AB705474D6}" type="presParOf" srcId="{9396CD62-710F-4337-AD04-BAA400151BA4}" destId="{7A1B9D8F-908E-4296-A155-E6D3A9469BCC}" srcOrd="0" destOrd="0" presId="urn:microsoft.com/office/officeart/2008/layout/VerticalCurvedList"/>
    <dgm:cxn modelId="{416F4160-B64E-492B-90E4-5A9B65E6BB5A}" type="presParOf" srcId="{B12B70BD-6AAE-4BA5-8747-153E3C90F2ED}" destId="{5DC7C0E5-041E-477C-9628-C37409B83D79}" srcOrd="7" destOrd="0" presId="urn:microsoft.com/office/officeart/2008/layout/VerticalCurvedList"/>
    <dgm:cxn modelId="{5D3E9777-71B0-4C8A-AF19-704334DFFE89}" type="presParOf" srcId="{B12B70BD-6AAE-4BA5-8747-153E3C90F2ED}" destId="{70F28C7D-5E07-4C5F-9DDF-427DD478B9E4}" srcOrd="8" destOrd="0" presId="urn:microsoft.com/office/officeart/2008/layout/VerticalCurvedList"/>
    <dgm:cxn modelId="{9C47E522-1676-42E9-985B-A77A4D3D9EE8}" type="presParOf" srcId="{70F28C7D-5E07-4C5F-9DDF-427DD478B9E4}" destId="{A6D64BC5-675E-4292-855A-4C6A2709B2C9}" srcOrd="0" destOrd="0" presId="urn:microsoft.com/office/officeart/2008/layout/VerticalCurvedList"/>
    <dgm:cxn modelId="{6F098986-90FF-4083-BAF1-36F75D1C1053}" type="presParOf" srcId="{B12B70BD-6AAE-4BA5-8747-153E3C90F2ED}" destId="{F1C03CA3-FC44-4B84-88B2-6351B2C206D5}" srcOrd="9" destOrd="0" presId="urn:microsoft.com/office/officeart/2008/layout/VerticalCurvedList"/>
    <dgm:cxn modelId="{1A02B328-6633-4541-9B66-EBBE57593BA5}" type="presParOf" srcId="{B12B70BD-6AAE-4BA5-8747-153E3C90F2ED}" destId="{0570B14A-5930-4977-8BB7-A0AD8A5D9AC7}" srcOrd="10" destOrd="0" presId="urn:microsoft.com/office/officeart/2008/layout/VerticalCurvedList"/>
    <dgm:cxn modelId="{AF612658-3195-4554-9287-40729A2EE7F8}" type="presParOf" srcId="{0570B14A-5930-4977-8BB7-A0AD8A5D9AC7}" destId="{0E5056F8-1E43-4769-A7D3-C74B1D0886D5}" srcOrd="0" destOrd="0" presId="urn:microsoft.com/office/officeart/2008/layout/VerticalCurvedList"/>
  </dgm:cxnLst>
  <dgm:bg>
    <a:solidFill>
      <a:sysClr val="window" lastClr="FFFFFF"/>
    </a:solidFill>
  </dgm:bg>
  <dgm:whole>
    <a:ln w="12700" cap="flat" cmpd="sng" algn="ctr">
      <a:solidFill>
        <a:schemeClr val="bg1"/>
      </a:solidFill>
      <a:prstDash val="solid"/>
      <a:round/>
      <a:headEnd type="none" w="med" len="med"/>
      <a:tailEnd type="none" w="med" len="med"/>
    </a:ln>
  </dgm:whole>
  <dgm:extLst>
    <a:ext uri="http://schemas.microsoft.com/office/drawing/2008/diagram">
      <dsp:dataModelExt xmlns:dsp="http://schemas.microsoft.com/office/drawing/2008/diagram" xmlns="" relId="rId6"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0ABCA6A1-4906-4429-A203-F9B709F177F8}">
      <dsp:nvSpPr>
        <dsp:cNvPr id="0" name=""/>
        <dsp:cNvSpPr/>
      </dsp:nvSpPr>
      <dsp:spPr>
        <a:xfrm>
          <a:off x="-8306096" y="-1269050"/>
          <a:ext cx="9884903" cy="9884903"/>
        </a:xfrm>
        <a:prstGeom prst="blockArc">
          <a:avLst>
            <a:gd name="adj1" fmla="val 18900000"/>
            <a:gd name="adj2" fmla="val 2700000"/>
            <a:gd name="adj3" fmla="val 219"/>
          </a:avLst>
        </a:prstGeom>
        <a:noFill/>
        <a:ln w="25400" cap="flat" cmpd="sng" algn="ctr">
          <a:solidFill>
            <a:schemeClr val="accent2">
              <a:shade val="60000"/>
              <a:hueOff val="0"/>
              <a:satOff val="0"/>
              <a:lumOff val="0"/>
              <a:alphaOff val="0"/>
            </a:schemeClr>
          </a:solidFill>
          <a:prstDash val="solid"/>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46083257-D3E3-4A85-8406-145264A9C829}">
      <dsp:nvSpPr>
        <dsp:cNvPr id="0" name=""/>
        <dsp:cNvSpPr/>
      </dsp:nvSpPr>
      <dsp:spPr>
        <a:xfrm>
          <a:off x="588111" y="386882"/>
          <a:ext cx="10123491" cy="773471"/>
        </a:xfrm>
        <a:prstGeom prst="rect">
          <a:avLst/>
        </a:prstGeom>
        <a:solidFill>
          <a:schemeClr val="lt1">
            <a:hueOff val="0"/>
            <a:satOff val="0"/>
            <a:lumOff val="0"/>
            <a:alphaOff val="0"/>
          </a:schemeClr>
        </a:solidFill>
        <a:ln w="12700">
          <a:solidFill>
            <a:srgbClr val="C00000"/>
          </a:solidFill>
        </a:ln>
        <a:effectLst>
          <a:glow rad="101600">
            <a:schemeClr val="accent2">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613943" tIns="71120" rIns="71120" bIns="71120" numCol="1" spcCol="1270" anchor="ctr" anchorCtr="0">
          <a:noAutofit/>
        </a:bodyPr>
        <a:lstStyle/>
        <a:p>
          <a:pPr lvl="0" algn="l" defTabSz="1244600">
            <a:lnSpc>
              <a:spcPct val="90000"/>
            </a:lnSpc>
            <a:spcBef>
              <a:spcPct val="0"/>
            </a:spcBef>
            <a:spcAft>
              <a:spcPct val="35000"/>
            </a:spcAft>
          </a:pPr>
          <a:r>
            <a:rPr lang="fr-FR" sz="2800" b="1" kern="1200">
              <a:latin typeface="+mj-lt"/>
              <a:cs typeface="Times New Roman" pitchFamily="18" charset="0"/>
            </a:rPr>
            <a:t>Identification et présentation de l'équipe de recherche  </a:t>
          </a:r>
        </a:p>
      </dsp:txBody>
      <dsp:txXfrm>
        <a:off x="588111" y="386882"/>
        <a:ext cx="10123491" cy="773471"/>
      </dsp:txXfrm>
    </dsp:sp>
    <dsp:sp modelId="{E02524D1-A67E-4FAD-BC54-5001CE11DE7D}">
      <dsp:nvSpPr>
        <dsp:cNvPr id="0" name=""/>
        <dsp:cNvSpPr/>
      </dsp:nvSpPr>
      <dsp:spPr>
        <a:xfrm>
          <a:off x="104691" y="290198"/>
          <a:ext cx="966839" cy="966839"/>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AC5933F6-5C8B-4A56-845D-5526D79303C0}">
      <dsp:nvSpPr>
        <dsp:cNvPr id="0" name=""/>
        <dsp:cNvSpPr/>
      </dsp:nvSpPr>
      <dsp:spPr>
        <a:xfrm>
          <a:off x="1224344" y="1546942"/>
          <a:ext cx="9487258" cy="773471"/>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613943" tIns="71120" rIns="71120" bIns="71120" numCol="1" spcCol="1270" anchor="ctr" anchorCtr="0">
          <a:noAutofit/>
        </a:bodyPr>
        <a:lstStyle/>
        <a:p>
          <a:pPr lvl="0" algn="l" defTabSz="1244600">
            <a:lnSpc>
              <a:spcPct val="90000"/>
            </a:lnSpc>
            <a:spcBef>
              <a:spcPct val="0"/>
            </a:spcBef>
            <a:spcAft>
              <a:spcPct val="35000"/>
            </a:spcAft>
          </a:pPr>
          <a:r>
            <a:rPr lang="fr-FR" sz="2800" b="1" kern="1200">
              <a:latin typeface="Times New Roman" pitchFamily="18" charset="0"/>
              <a:cs typeface="Times New Roman" pitchFamily="18" charset="0"/>
            </a:rPr>
            <a:t> </a:t>
          </a:r>
          <a:r>
            <a:rPr lang="fr-FR" sz="2400" b="1" kern="1200">
              <a:latin typeface="+mj-lt"/>
              <a:cs typeface="Times New Roman" pitchFamily="18" charset="0"/>
            </a:rPr>
            <a:t>Production scientifique</a:t>
          </a:r>
        </a:p>
      </dsp:txBody>
      <dsp:txXfrm>
        <a:off x="1224344" y="1546942"/>
        <a:ext cx="9487258" cy="773471"/>
      </dsp:txXfrm>
    </dsp:sp>
    <dsp:sp modelId="{35F2BB73-D334-43ED-83D8-A5523507D560}">
      <dsp:nvSpPr>
        <dsp:cNvPr id="0" name=""/>
        <dsp:cNvSpPr/>
      </dsp:nvSpPr>
      <dsp:spPr>
        <a:xfrm>
          <a:off x="740925" y="1450258"/>
          <a:ext cx="966839" cy="966839"/>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EEFBA3C8-B203-4E24-8B48-D3BD0B10C4D6}">
      <dsp:nvSpPr>
        <dsp:cNvPr id="0" name=""/>
        <dsp:cNvSpPr/>
      </dsp:nvSpPr>
      <dsp:spPr>
        <a:xfrm>
          <a:off x="1515278" y="2707003"/>
          <a:ext cx="9196324" cy="773471"/>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613943" tIns="60960" rIns="60960" bIns="60960" numCol="1" spcCol="1270" anchor="ctr" anchorCtr="0">
          <a:noAutofit/>
        </a:bodyPr>
        <a:lstStyle/>
        <a:p>
          <a:pPr lvl="0" algn="l" defTabSz="1066800">
            <a:lnSpc>
              <a:spcPct val="90000"/>
            </a:lnSpc>
            <a:spcBef>
              <a:spcPct val="0"/>
            </a:spcBef>
            <a:spcAft>
              <a:spcPct val="35000"/>
            </a:spcAft>
          </a:pPr>
          <a:r>
            <a:rPr lang="fr-FR" sz="2400" b="1" kern="1200">
              <a:latin typeface="+mj-lt"/>
              <a:cs typeface="Times New Roman" pitchFamily="18" charset="0"/>
            </a:rPr>
            <a:t>Rayonnement, visibilité et attractivité académique </a:t>
          </a:r>
        </a:p>
      </dsp:txBody>
      <dsp:txXfrm>
        <a:off x="1515278" y="2707003"/>
        <a:ext cx="9196324" cy="773471"/>
      </dsp:txXfrm>
    </dsp:sp>
    <dsp:sp modelId="{7A1B9D8F-908E-4296-A155-E6D3A9469BCC}">
      <dsp:nvSpPr>
        <dsp:cNvPr id="0" name=""/>
        <dsp:cNvSpPr/>
      </dsp:nvSpPr>
      <dsp:spPr>
        <a:xfrm>
          <a:off x="1031858" y="2610319"/>
          <a:ext cx="966839" cy="966839"/>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2FB5FE87-35A8-46C1-A33B-6AB5FB4355B6}">
      <dsp:nvSpPr>
        <dsp:cNvPr id="0" name=""/>
        <dsp:cNvSpPr/>
      </dsp:nvSpPr>
      <dsp:spPr>
        <a:xfrm>
          <a:off x="1515278" y="3866328"/>
          <a:ext cx="9196324" cy="773471"/>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613943" tIns="60960" rIns="60960" bIns="60960" numCol="1" spcCol="1270" anchor="ctr" anchorCtr="0">
          <a:noAutofit/>
        </a:bodyPr>
        <a:lstStyle/>
        <a:p>
          <a:pPr lvl="0" algn="l" defTabSz="1066800">
            <a:lnSpc>
              <a:spcPct val="90000"/>
            </a:lnSpc>
            <a:spcBef>
              <a:spcPct val="0"/>
            </a:spcBef>
            <a:spcAft>
              <a:spcPct val="35000"/>
            </a:spcAft>
          </a:pPr>
          <a:r>
            <a:rPr lang="fr-FR" sz="2400" b="1" kern="1200">
              <a:latin typeface="+mj-lt"/>
              <a:cs typeface="Times New Roman" pitchFamily="18" charset="0"/>
            </a:rPr>
            <a:t>Adéquation et interactions avec l’environnement économique, culturel et social </a:t>
          </a:r>
        </a:p>
      </dsp:txBody>
      <dsp:txXfrm>
        <a:off x="1515278" y="3866328"/>
        <a:ext cx="9196324" cy="773471"/>
      </dsp:txXfrm>
    </dsp:sp>
    <dsp:sp modelId="{A6D64BC5-675E-4292-855A-4C6A2709B2C9}">
      <dsp:nvSpPr>
        <dsp:cNvPr id="0" name=""/>
        <dsp:cNvSpPr/>
      </dsp:nvSpPr>
      <dsp:spPr>
        <a:xfrm>
          <a:off x="1031858" y="3769644"/>
          <a:ext cx="966839" cy="966839"/>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E5A37E92-C06E-423A-99AA-FEA9C5DB9E94}">
      <dsp:nvSpPr>
        <dsp:cNvPr id="0" name=""/>
        <dsp:cNvSpPr/>
      </dsp:nvSpPr>
      <dsp:spPr>
        <a:xfrm>
          <a:off x="1224344" y="5026388"/>
          <a:ext cx="9487258" cy="773471"/>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613943" tIns="60960" rIns="60960" bIns="60960" numCol="1" spcCol="1270" anchor="ctr" anchorCtr="0">
          <a:noAutofit/>
        </a:bodyPr>
        <a:lstStyle/>
        <a:p>
          <a:pPr lvl="0" algn="l" defTabSz="1066800">
            <a:lnSpc>
              <a:spcPct val="90000"/>
            </a:lnSpc>
            <a:spcBef>
              <a:spcPct val="0"/>
            </a:spcBef>
            <a:spcAft>
              <a:spcPct val="35000"/>
            </a:spcAft>
          </a:pPr>
          <a:r>
            <a:rPr lang="fr-FR" sz="2400" b="1" kern="1200">
              <a:latin typeface="+mj-lt"/>
              <a:cs typeface="Times New Roman" pitchFamily="18" charset="0"/>
            </a:rPr>
            <a:t>  Visibilité sur le Web</a:t>
          </a:r>
        </a:p>
      </dsp:txBody>
      <dsp:txXfrm>
        <a:off x="1224344" y="5026388"/>
        <a:ext cx="9487258" cy="773471"/>
      </dsp:txXfrm>
    </dsp:sp>
    <dsp:sp modelId="{84663F9C-86D9-4931-9455-744CC00777F8}">
      <dsp:nvSpPr>
        <dsp:cNvPr id="0" name=""/>
        <dsp:cNvSpPr/>
      </dsp:nvSpPr>
      <dsp:spPr>
        <a:xfrm>
          <a:off x="740925" y="4929704"/>
          <a:ext cx="966839" cy="966839"/>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B0ACE73D-E389-4C9A-A38C-587B553C471A}">
      <dsp:nvSpPr>
        <dsp:cNvPr id="0" name=""/>
        <dsp:cNvSpPr/>
      </dsp:nvSpPr>
      <dsp:spPr>
        <a:xfrm>
          <a:off x="588111" y="6186448"/>
          <a:ext cx="10123491" cy="773471"/>
        </a:xfrm>
        <a:prstGeom prst="rect">
          <a:avLst/>
        </a:prstGeom>
        <a:solidFill>
          <a:schemeClr val="lt1">
            <a:hueOff val="0"/>
            <a:satOff val="0"/>
            <a:lumOff val="0"/>
            <a:alphaOff val="0"/>
          </a:schemeClr>
        </a:solidFill>
        <a:ln w="12700">
          <a:solidFill>
            <a:srgbClr val="C00000"/>
          </a:solidFill>
        </a:ln>
        <a:effectLst>
          <a:glow rad="101600">
            <a:schemeClr val="accent2">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613943" tIns="71120" rIns="71120" bIns="71120" numCol="1" spcCol="1270" anchor="ctr" anchorCtr="0">
          <a:noAutofit/>
        </a:bodyPr>
        <a:lstStyle/>
        <a:p>
          <a:pPr lvl="0" algn="l" defTabSz="1244600">
            <a:lnSpc>
              <a:spcPct val="90000"/>
            </a:lnSpc>
            <a:spcBef>
              <a:spcPct val="0"/>
            </a:spcBef>
            <a:spcAft>
              <a:spcPct val="35000"/>
            </a:spcAft>
          </a:pPr>
          <a:r>
            <a:rPr lang="fr-FR" sz="2800" b="1" kern="1200">
              <a:latin typeface="+mj-lt"/>
              <a:cs typeface="Times New Roman" pitchFamily="18" charset="0"/>
            </a:rPr>
            <a:t>Manuel d'utilisation</a:t>
          </a:r>
        </a:p>
      </dsp:txBody>
      <dsp:txXfrm>
        <a:off x="588111" y="6186448"/>
        <a:ext cx="10123491" cy="773471"/>
      </dsp:txXfrm>
    </dsp:sp>
    <dsp:sp modelId="{AF2669F1-B24A-4A6C-8774-54317A3EC023}">
      <dsp:nvSpPr>
        <dsp:cNvPr id="0" name=""/>
        <dsp:cNvSpPr/>
      </dsp:nvSpPr>
      <dsp:spPr>
        <a:xfrm>
          <a:off x="104691" y="6089765"/>
          <a:ext cx="966839" cy="966839"/>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0ABCA6A1-4906-4429-A203-F9B709F177F8}">
      <dsp:nvSpPr>
        <dsp:cNvPr id="0" name=""/>
        <dsp:cNvSpPr/>
      </dsp:nvSpPr>
      <dsp:spPr>
        <a:xfrm>
          <a:off x="-2440578" y="-372257"/>
          <a:ext cx="2830624" cy="3079736"/>
        </a:xfrm>
        <a:prstGeom prst="blockArc">
          <a:avLst>
            <a:gd name="adj1" fmla="val 18900000"/>
            <a:gd name="adj2" fmla="val 2700000"/>
            <a:gd name="adj3" fmla="val 686"/>
          </a:avLst>
        </a:prstGeom>
        <a:noFill/>
        <a:ln w="25400" cap="flat" cmpd="sng" algn="ctr">
          <a:solidFill>
            <a:schemeClr val="accent2">
              <a:shade val="60000"/>
              <a:hueOff val="0"/>
              <a:satOff val="0"/>
              <a:lumOff val="0"/>
              <a:alphaOff val="0"/>
            </a:schemeClr>
          </a:solidFill>
          <a:prstDash val="solid"/>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C9D19705-D2DD-4A3D-8478-FCC7AE7E3469}">
      <dsp:nvSpPr>
        <dsp:cNvPr id="0" name=""/>
        <dsp:cNvSpPr/>
      </dsp:nvSpPr>
      <dsp:spPr>
        <a:xfrm>
          <a:off x="281493" y="0"/>
          <a:ext cx="2126271" cy="359998"/>
        </a:xfrm>
        <a:prstGeom prst="rect">
          <a:avLst/>
        </a:prstGeom>
        <a:solidFill>
          <a:schemeClr val="lt1">
            <a:hueOff val="0"/>
            <a:satOff val="0"/>
            <a:lumOff val="0"/>
            <a:alphaOff val="0"/>
          </a:schemeClr>
        </a:solidFill>
        <a:ln w="12700">
          <a:solidFill>
            <a:srgbClr val="C00000"/>
          </a:solidFill>
        </a:ln>
        <a:effectLst>
          <a:glow rad="101600">
            <a:schemeClr val="accent2">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252000" tIns="144000" rIns="230400" bIns="144000" numCol="1" spcCol="1270" anchor="ctr" anchorCtr="0">
          <a:noAutofit/>
        </a:bodyPr>
        <a:lstStyle/>
        <a:p>
          <a:pPr lvl="0" algn="l" defTabSz="622300">
            <a:lnSpc>
              <a:spcPct val="90000"/>
            </a:lnSpc>
            <a:spcBef>
              <a:spcPct val="0"/>
            </a:spcBef>
            <a:spcAft>
              <a:spcPct val="35000"/>
            </a:spcAft>
          </a:pPr>
          <a:r>
            <a:rPr lang="fr-FR" sz="1400" b="1" kern="1200">
              <a:latin typeface="+mj-lt"/>
              <a:cs typeface="Times New Roman" pitchFamily="18" charset="0"/>
            </a:rPr>
            <a:t>Menu</a:t>
          </a:r>
        </a:p>
      </dsp:txBody>
      <dsp:txXfrm>
        <a:off x="281493" y="0"/>
        <a:ext cx="2126271" cy="359998"/>
      </dsp:txXfrm>
    </dsp:sp>
    <dsp:sp modelId="{903F16B1-34F2-48AF-8844-20BD7B4068A4}">
      <dsp:nvSpPr>
        <dsp:cNvPr id="0" name=""/>
        <dsp:cNvSpPr/>
      </dsp:nvSpPr>
      <dsp:spPr>
        <a:xfrm>
          <a:off x="35044" y="44830"/>
          <a:ext cx="274556" cy="290090"/>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F42BC8DC-4561-48E3-AD83-4601A8FFF88E}">
      <dsp:nvSpPr>
        <dsp:cNvPr id="0" name=""/>
        <dsp:cNvSpPr/>
      </dsp:nvSpPr>
      <dsp:spPr>
        <a:xfrm>
          <a:off x="383250" y="477543"/>
          <a:ext cx="2052342" cy="359998"/>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252000" tIns="144000" rIns="25400" bIns="144000" numCol="1" spcCol="1270" anchor="ctr" anchorCtr="0">
          <a:noAutofit/>
        </a:bodyPr>
        <a:lstStyle/>
        <a:p>
          <a:pPr lvl="0" algn="l" defTabSz="444500">
            <a:lnSpc>
              <a:spcPct val="90000"/>
            </a:lnSpc>
            <a:spcBef>
              <a:spcPct val="0"/>
            </a:spcBef>
            <a:spcAft>
              <a:spcPct val="35000"/>
            </a:spcAft>
          </a:pPr>
          <a:r>
            <a:rPr lang="fr-FR" sz="1000" b="1" kern="1200">
              <a:latin typeface="+mj-lt"/>
              <a:cs typeface="Times New Roman" pitchFamily="18" charset="0"/>
            </a:rPr>
            <a:t>Production Scientifique</a:t>
          </a:r>
        </a:p>
      </dsp:txBody>
      <dsp:txXfrm>
        <a:off x="383250" y="477543"/>
        <a:ext cx="2052342" cy="359998"/>
      </dsp:txXfrm>
    </dsp:sp>
    <dsp:sp modelId="{35F2BB73-D334-43ED-83D8-A5523507D560}">
      <dsp:nvSpPr>
        <dsp:cNvPr id="0" name=""/>
        <dsp:cNvSpPr/>
      </dsp:nvSpPr>
      <dsp:spPr>
        <a:xfrm>
          <a:off x="180702" y="529582"/>
          <a:ext cx="274228" cy="274228"/>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49362566-F627-40D0-A909-7B58FD271406}">
      <dsp:nvSpPr>
        <dsp:cNvPr id="0" name=""/>
        <dsp:cNvSpPr/>
      </dsp:nvSpPr>
      <dsp:spPr>
        <a:xfrm>
          <a:off x="367177" y="938333"/>
          <a:ext cx="2060728" cy="359998"/>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252000" tIns="144000" rIns="25400" bIns="144000" numCol="1" spcCol="1270" anchor="ctr" anchorCtr="0">
          <a:noAutofit/>
        </a:bodyPr>
        <a:lstStyle/>
        <a:p>
          <a:pPr lvl="0" algn="l" defTabSz="444500">
            <a:lnSpc>
              <a:spcPct val="90000"/>
            </a:lnSpc>
            <a:spcBef>
              <a:spcPct val="0"/>
            </a:spcBef>
            <a:spcAft>
              <a:spcPct val="35000"/>
            </a:spcAft>
          </a:pPr>
          <a:r>
            <a:rPr lang="fr-FR" sz="1000" b="1" kern="1200">
              <a:latin typeface="+mj-lt"/>
              <a:cs typeface="Times New Roman" pitchFamily="18" charset="0"/>
            </a:rPr>
            <a:t>Rayonnement, visibilité et attractivité académique </a:t>
          </a:r>
        </a:p>
      </dsp:txBody>
      <dsp:txXfrm>
        <a:off x="367177" y="938333"/>
        <a:ext cx="2060728" cy="359998"/>
      </dsp:txXfrm>
    </dsp:sp>
    <dsp:sp modelId="{7A1B9D8F-908E-4296-A155-E6D3A9469BCC}">
      <dsp:nvSpPr>
        <dsp:cNvPr id="0" name=""/>
        <dsp:cNvSpPr/>
      </dsp:nvSpPr>
      <dsp:spPr>
        <a:xfrm>
          <a:off x="206647" y="998979"/>
          <a:ext cx="274228" cy="274228"/>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5DC7C0E5-041E-477C-9628-C37409B83D79}">
      <dsp:nvSpPr>
        <dsp:cNvPr id="0" name=""/>
        <dsp:cNvSpPr/>
      </dsp:nvSpPr>
      <dsp:spPr>
        <a:xfrm>
          <a:off x="367822" y="1386893"/>
          <a:ext cx="2052342" cy="467999"/>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252000" tIns="144000" rIns="25400" bIns="144000" numCol="1" spcCol="1270" anchor="ctr" anchorCtr="0">
          <a:noAutofit/>
        </a:bodyPr>
        <a:lstStyle/>
        <a:p>
          <a:pPr lvl="0" algn="l" defTabSz="444500">
            <a:lnSpc>
              <a:spcPct val="90000"/>
            </a:lnSpc>
            <a:spcBef>
              <a:spcPct val="0"/>
            </a:spcBef>
            <a:spcAft>
              <a:spcPct val="35000"/>
            </a:spcAft>
          </a:pPr>
          <a:r>
            <a:rPr lang="fr-FR" sz="1000" b="1" kern="1200">
              <a:latin typeface="+mj-lt"/>
              <a:cs typeface="Times New Roman" pitchFamily="18" charset="0"/>
            </a:rPr>
            <a:t>Adéquation et interactions avec l’environnement économique, culturel et social</a:t>
          </a:r>
        </a:p>
      </dsp:txBody>
      <dsp:txXfrm>
        <a:off x="367822" y="1386893"/>
        <a:ext cx="2052342" cy="467999"/>
      </dsp:txXfrm>
    </dsp:sp>
    <dsp:sp modelId="{A6D64BC5-675E-4292-855A-4C6A2709B2C9}">
      <dsp:nvSpPr>
        <dsp:cNvPr id="0" name=""/>
        <dsp:cNvSpPr/>
      </dsp:nvSpPr>
      <dsp:spPr>
        <a:xfrm>
          <a:off x="186753" y="1490461"/>
          <a:ext cx="274228" cy="274228"/>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 modelId="{F1C03CA3-FC44-4B84-88B2-6351B2C206D5}">
      <dsp:nvSpPr>
        <dsp:cNvPr id="0" name=""/>
        <dsp:cNvSpPr/>
      </dsp:nvSpPr>
      <dsp:spPr>
        <a:xfrm>
          <a:off x="282214" y="1952193"/>
          <a:ext cx="2129506" cy="359998"/>
        </a:xfrm>
        <a:prstGeom prst="rect">
          <a:avLst/>
        </a:prstGeom>
        <a:solidFill>
          <a:schemeClr val="lt1">
            <a:hueOff val="0"/>
            <a:satOff val="0"/>
            <a:lumOff val="0"/>
            <a:alphaOff val="0"/>
          </a:schemeClr>
        </a:solidFill>
        <a:ln w="12700">
          <a:solidFill>
            <a:srgbClr val="C00000"/>
          </a:solidFill>
        </a:ln>
        <a:effectLst>
          <a:glow rad="101600">
            <a:schemeClr val="accent3">
              <a:satMod val="175000"/>
              <a:alpha val="40000"/>
            </a:schemeClr>
          </a:glo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252000" tIns="144000" rIns="25400" bIns="144000" numCol="1" spcCol="1270" anchor="ctr" anchorCtr="0">
          <a:noAutofit/>
        </a:bodyPr>
        <a:lstStyle/>
        <a:p>
          <a:pPr lvl="0" algn="l" defTabSz="444500">
            <a:lnSpc>
              <a:spcPct val="90000"/>
            </a:lnSpc>
            <a:spcBef>
              <a:spcPct val="0"/>
            </a:spcBef>
            <a:spcAft>
              <a:spcPct val="35000"/>
            </a:spcAft>
          </a:pPr>
          <a:r>
            <a:rPr lang="fr-FR" sz="1000" b="1" kern="1200">
              <a:latin typeface="+mj-lt"/>
              <a:cs typeface="Times New Roman" pitchFamily="18" charset="0"/>
            </a:rPr>
            <a:t>Visibilité sur le Web</a:t>
          </a:r>
        </a:p>
      </dsp:txBody>
      <dsp:txXfrm>
        <a:off x="282214" y="1952193"/>
        <a:ext cx="2129506" cy="359998"/>
      </dsp:txXfrm>
    </dsp:sp>
    <dsp:sp modelId="{0E5056F8-1E43-4769-A7D3-C74B1D0886D5}">
      <dsp:nvSpPr>
        <dsp:cNvPr id="0" name=""/>
        <dsp:cNvSpPr/>
      </dsp:nvSpPr>
      <dsp:spPr>
        <a:xfrm>
          <a:off x="39735" y="1957486"/>
          <a:ext cx="274228" cy="274228"/>
        </a:xfrm>
        <a:prstGeom prst="ellipse">
          <a:avLst/>
        </a:prstGeom>
        <a:solidFill>
          <a:schemeClr val="lt1">
            <a:hueOff val="0"/>
            <a:satOff val="0"/>
            <a:lumOff val="0"/>
            <a:alphaOff val="0"/>
          </a:schemeClr>
        </a:solidFill>
        <a:ln>
          <a:noFill/>
        </a:ln>
        <a:effectLst/>
        <a:scene3d>
          <a:camera prst="orthographicFront">
            <a:rot lat="0" lon="0" rev="0"/>
          </a:camera>
          <a:lightRig rig="contrasting" dir="t">
            <a:rot lat="0" lon="0" rev="1200000"/>
          </a:lightRig>
        </a:scene3d>
        <a:sp3d z="300000" contourW="12700" prstMaterial="flat">
          <a:bevelT w="177800" h="254000"/>
          <a:bevelB w="152400"/>
        </a:sp3d>
      </dsp:spPr>
      <dsp:style>
        <a:lnRef idx="0">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2.xml"/><Relationship Id="rId2" Type="http://schemas.openxmlformats.org/officeDocument/2006/relationships/diagramData" Target="../diagrams/data2.xml"/><Relationship Id="rId1" Type="http://schemas.openxmlformats.org/officeDocument/2006/relationships/image" Target="../media/image1.png"/><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xdr:from>
      <xdr:col>3</xdr:col>
      <xdr:colOff>174624</xdr:colOff>
      <xdr:row>6</xdr:row>
      <xdr:rowOff>134090</xdr:rowOff>
    </xdr:from>
    <xdr:to>
      <xdr:col>15</xdr:col>
      <xdr:colOff>635000</xdr:colOff>
      <xdr:row>9</xdr:row>
      <xdr:rowOff>196848</xdr:rowOff>
    </xdr:to>
    <xdr:sp macro="" textlink="">
      <xdr:nvSpPr>
        <xdr:cNvPr id="36" name="Rectangle 35"/>
        <xdr:cNvSpPr/>
      </xdr:nvSpPr>
      <xdr:spPr>
        <a:xfrm>
          <a:off x="4063999" y="1785090"/>
          <a:ext cx="9652001" cy="681883"/>
        </a:xfrm>
        <a:prstGeom prst="rect">
          <a:avLst/>
        </a:prstGeom>
        <a:scene3d>
          <a:camera prst="orthographicFront">
            <a:rot lat="0" lon="0" rev="0"/>
          </a:camera>
          <a:lightRig rig="contrasting" dir="t">
            <a:rot lat="0" lon="0" rev="1200000"/>
          </a:lightRig>
        </a:scene3d>
        <a:sp3d contourW="19050" prstMaterial="metal">
          <a:bevelT w="88900" h="203200"/>
          <a:bevelB w="165100" h="254000"/>
        </a:sp3d>
      </xdr:spPr>
      <xdr:style>
        <a:lnRef idx="1">
          <a:schemeClr val="accent2"/>
        </a:lnRef>
        <a:fillRef idx="2">
          <a:schemeClr val="accent2"/>
        </a:fillRef>
        <a:effectRef idx="1">
          <a:schemeClr val="accent2"/>
        </a:effectRef>
        <a:fontRef idx="minor">
          <a:schemeClr val="dk1">
            <a:hueOff val="0"/>
            <a:satOff val="0"/>
            <a:lumOff val="0"/>
            <a:alphaOff val="0"/>
          </a:schemeClr>
        </a:fontRef>
      </xdr:style>
    </xdr:sp>
    <xdr:clientData/>
  </xdr:twoCellAnchor>
  <xdr:twoCellAnchor>
    <xdr:from>
      <xdr:col>1</xdr:col>
      <xdr:colOff>194476</xdr:colOff>
      <xdr:row>2</xdr:row>
      <xdr:rowOff>63500</xdr:rowOff>
    </xdr:from>
    <xdr:to>
      <xdr:col>15</xdr:col>
      <xdr:colOff>698500</xdr:colOff>
      <xdr:row>47</xdr:row>
      <xdr:rowOff>0</xdr:rowOff>
    </xdr:to>
    <xdr:grpSp>
      <xdr:nvGrpSpPr>
        <xdr:cNvPr id="2" name="Groupe 1"/>
        <xdr:cNvGrpSpPr/>
      </xdr:nvGrpSpPr>
      <xdr:grpSpPr>
        <a:xfrm>
          <a:off x="3120556" y="734060"/>
          <a:ext cx="11172024" cy="9019540"/>
          <a:chOff x="3051976" y="749300"/>
          <a:chExt cx="10943424" cy="9518650"/>
        </a:xfrm>
      </xdr:grpSpPr>
      <xdr:graphicFrame macro="">
        <xdr:nvGraphicFramePr>
          <xdr:cNvPr id="28" name="Diagramme 27"/>
          <xdr:cNvGraphicFramePr/>
        </xdr:nvGraphicFramePr>
        <xdr:xfrm>
          <a:off x="3400426" y="2514600"/>
          <a:ext cx="10594974" cy="775335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pic>
        <xdr:nvPicPr>
          <xdr:cNvPr id="29" name="Image 1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rot="16200000">
            <a:off x="2017716" y="5695958"/>
            <a:ext cx="3080546" cy="101202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0]!allez_Pré" textlink="">
        <xdr:nvSpPr>
          <xdr:cNvPr id="30" name="Ellipse 29"/>
          <xdr:cNvSpPr/>
        </xdr:nvSpPr>
        <xdr:spPr>
          <a:xfrm>
            <a:off x="3527425" y="2849604"/>
            <a:ext cx="968375" cy="947696"/>
          </a:xfrm>
          <a:prstGeom prst="ellipse">
            <a:avLst/>
          </a:prstGeom>
          <a:gradFill flip="none" rotWithShape="1">
            <a:gsLst>
              <a:gs pos="0">
                <a:srgbClr val="FF0000">
                  <a:tint val="66000"/>
                  <a:satMod val="160000"/>
                </a:srgbClr>
              </a:gs>
              <a:gs pos="50000">
                <a:srgbClr val="FF0000">
                  <a:tint val="44500"/>
                  <a:satMod val="160000"/>
                </a:srgbClr>
              </a:gs>
              <a:gs pos="100000">
                <a:srgbClr val="FF0000">
                  <a:tint val="23500"/>
                  <a:satMod val="160000"/>
                </a:srgbClr>
              </a:gs>
            </a:gsLst>
            <a:path path="circle">
              <a:fillToRect l="50000" t="50000" r="50000" b="50000"/>
            </a:path>
            <a:tileRect/>
          </a:gra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t"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3600" b="1" i="0" u="none" strike="noStrike" kern="0" cap="all" spc="0" normalizeH="0" baseline="0" noProof="0">
                <a:ln>
                  <a:solidFill>
                    <a:sysClr val="windowText" lastClr="000000"/>
                  </a:solidFill>
                </a:ln>
                <a:solidFill>
                  <a:prstClr val="black"/>
                </a:solidFill>
                <a:effectLst>
                  <a:reflection blurRad="10000" stA="55000" endPos="48000" dist="500" dir="5400000" sy="-100000" algn="bl" rotWithShape="0"/>
                </a:effectLst>
                <a:uLnTx/>
                <a:uFillTx/>
                <a:latin typeface="Times New Roman" pitchFamily="18" charset="0"/>
                <a:ea typeface="+mn-ea"/>
                <a:cs typeface="Times New Roman" pitchFamily="18" charset="0"/>
              </a:rPr>
              <a:t>1</a:t>
            </a:r>
          </a:p>
        </xdr:txBody>
      </xdr:sp>
      <xdr:sp macro="[0]!Allez_Visi" textlink="">
        <xdr:nvSpPr>
          <xdr:cNvPr id="32" name="Ellipse 31"/>
          <xdr:cNvSpPr/>
        </xdr:nvSpPr>
        <xdr:spPr>
          <a:xfrm>
            <a:off x="4200525" y="7739704"/>
            <a:ext cx="968375" cy="953445"/>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2800" b="1" cap="all" spc="0">
                <a:ln>
                  <a:solidFill>
                    <a:sysClr val="windowText" lastClr="000000"/>
                  </a:solidFill>
                </a:ln>
                <a:solidFill>
                  <a:schemeClr val="tx1"/>
                </a:solidFill>
                <a:effectLst>
                  <a:reflection blurRad="10000" stA="55000" endPos="48000" dist="500" dir="5400000" sy="-100000" algn="bl" rotWithShape="0"/>
                </a:effectLst>
                <a:latin typeface="Times New Roman" pitchFamily="18" charset="0"/>
                <a:cs typeface="Times New Roman" pitchFamily="18" charset="0"/>
              </a:rPr>
              <a:t>5</a:t>
            </a:r>
          </a:p>
        </xdr:txBody>
      </xdr:sp>
      <xdr:sp macro="[0]!Allez_Manual" textlink="">
        <xdr:nvSpPr>
          <xdr:cNvPr id="33" name="Ellipse 32"/>
          <xdr:cNvSpPr/>
        </xdr:nvSpPr>
        <xdr:spPr>
          <a:xfrm>
            <a:off x="3546475" y="8943975"/>
            <a:ext cx="968375" cy="1000125"/>
          </a:xfrm>
          <a:prstGeom prst="ellipse">
            <a:avLst/>
          </a:prstGeom>
          <a:gradFill flip="none" rotWithShape="1">
            <a:gsLst>
              <a:gs pos="0">
                <a:srgbClr val="FF0000">
                  <a:tint val="66000"/>
                  <a:satMod val="160000"/>
                </a:srgbClr>
              </a:gs>
              <a:gs pos="50000">
                <a:srgbClr val="FF0000">
                  <a:tint val="44500"/>
                  <a:satMod val="160000"/>
                </a:srgbClr>
              </a:gs>
              <a:gs pos="100000">
                <a:srgbClr val="FF0000">
                  <a:tint val="23500"/>
                  <a:satMod val="160000"/>
                </a:srgbClr>
              </a:gs>
            </a:gsLst>
            <a:path path="circle">
              <a:fillToRect l="50000" t="50000" r="50000" b="50000"/>
            </a:path>
            <a:tileRect/>
          </a:gra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t" anchorCtr="1"/>
          <a:lstStyle/>
          <a:p>
            <a:pPr algn="ctr"/>
            <a:endParaRPr lang="fr-FR" sz="3600" b="1" cap="none" spc="0">
              <a:ln>
                <a:noFill/>
              </a:ln>
              <a:solidFill>
                <a:schemeClr val="tx1"/>
              </a:solidFill>
              <a:effectLst/>
              <a:latin typeface="Times New Roman" pitchFamily="18" charset="0"/>
              <a:cs typeface="Times New Roman" pitchFamily="18" charset="0"/>
            </a:endParaRPr>
          </a:p>
        </xdr:txBody>
      </xdr:sp>
      <xdr:pic>
        <xdr:nvPicPr>
          <xdr:cNvPr id="34" name="Image 1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7448585" y="749300"/>
            <a:ext cx="2721664" cy="958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37" name="Rectangle 36"/>
          <xdr:cNvSpPr/>
        </xdr:nvSpPr>
        <xdr:spPr>
          <a:xfrm>
            <a:off x="3849988" y="1787522"/>
            <a:ext cx="10097788" cy="721160"/>
          </a:xfrm>
          <a:prstGeom prst="rect">
            <a:avLst/>
          </a:prstGeom>
          <a:scene3d>
            <a:camera prst="orthographicFront">
              <a:rot lat="0" lon="0" rev="0"/>
            </a:camera>
            <a:lightRig rig="contrasting" dir="t">
              <a:rot lat="0" lon="0" rev="1200000"/>
            </a:lightRig>
          </a:scene3d>
          <a:sp3d/>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28147" tIns="101600" rIns="101600" bIns="101600" numCol="1" spcCol="1270" anchor="ctr" anchorCtr="0">
            <a:noAutofit/>
          </a:bodyPr>
          <a:lstStyle/>
          <a:p>
            <a:pPr lvl="0" algn="ctr" defTabSz="1778000">
              <a:lnSpc>
                <a:spcPct val="90000"/>
              </a:lnSpc>
              <a:spcBef>
                <a:spcPct val="0"/>
              </a:spcBef>
              <a:spcAft>
                <a:spcPct val="35000"/>
              </a:spcAft>
            </a:pPr>
            <a:r>
              <a:rPr lang="fr-FR" sz="2800" b="1" kern="1200">
                <a:latin typeface="+mj-lt"/>
                <a:cs typeface="Times New Roman" pitchFamily="18" charset="0"/>
              </a:rPr>
              <a:t>Bilan d'activités</a:t>
            </a:r>
            <a:r>
              <a:rPr lang="fr-FR" sz="2800" b="1" kern="1200" baseline="0">
                <a:latin typeface="+mj-lt"/>
                <a:cs typeface="Times New Roman" pitchFamily="18" charset="0"/>
              </a:rPr>
              <a:t> </a:t>
            </a:r>
            <a:r>
              <a:rPr lang="fr-FR" sz="2800" b="1" kern="1200">
                <a:latin typeface="+mj-lt"/>
                <a:cs typeface="Times New Roman" pitchFamily="18" charset="0"/>
              </a:rPr>
              <a:t>de l'équipe de recheche</a:t>
            </a:r>
          </a:p>
        </xdr:txBody>
      </xdr:sp>
      <xdr:sp macro="[0]!allez_Adéq" textlink="">
        <xdr:nvSpPr>
          <xdr:cNvPr id="38" name="Ellipse 37"/>
          <xdr:cNvSpPr/>
        </xdr:nvSpPr>
        <xdr:spPr>
          <a:xfrm>
            <a:off x="4508499" y="6496220"/>
            <a:ext cx="984250" cy="996779"/>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3600" b="1" cap="all" spc="0">
                <a:ln>
                  <a:solidFill>
                    <a:sysClr val="windowText" lastClr="000000"/>
                  </a:solidFill>
                </a:ln>
                <a:solidFill>
                  <a:schemeClr val="tx1"/>
                </a:solidFill>
                <a:effectLst>
                  <a:reflection blurRad="10000" stA="55000" endPos="48000" dist="500" dir="5400000" sy="-100000" algn="bl" rotWithShape="0"/>
                </a:effectLst>
                <a:latin typeface="Times New Roman" pitchFamily="18" charset="0"/>
                <a:cs typeface="Times New Roman" pitchFamily="18" charset="0"/>
              </a:rPr>
              <a:t>4</a:t>
            </a:r>
          </a:p>
        </xdr:txBody>
      </xdr:sp>
      <xdr:sp macro="[0]!Allez_Ray" textlink="">
        <xdr:nvSpPr>
          <xdr:cNvPr id="39" name="Ellipse 38"/>
          <xdr:cNvSpPr/>
        </xdr:nvSpPr>
        <xdr:spPr>
          <a:xfrm>
            <a:off x="4455405" y="5244499"/>
            <a:ext cx="1027820" cy="1013426"/>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3600" b="1" cap="all" spc="0">
                <a:ln>
                  <a:solidFill>
                    <a:sysClr val="windowText" lastClr="000000"/>
                  </a:solidFill>
                </a:ln>
                <a:solidFill>
                  <a:schemeClr val="tx1"/>
                </a:solidFill>
                <a:effectLst>
                  <a:reflection blurRad="10000" stA="55000" endPos="48000" dist="500" dir="5400000" sy="-100000" algn="bl" rotWithShape="0"/>
                </a:effectLst>
                <a:latin typeface="Times New Roman" pitchFamily="18" charset="0"/>
                <a:cs typeface="Times New Roman" pitchFamily="18" charset="0"/>
              </a:rPr>
              <a:t>3</a:t>
            </a:r>
          </a:p>
        </xdr:txBody>
      </xdr:sp>
      <xdr:sp macro="[0]!Allez_PS" textlink="">
        <xdr:nvSpPr>
          <xdr:cNvPr id="40" name="Ellipse 39"/>
          <xdr:cNvSpPr/>
        </xdr:nvSpPr>
        <xdr:spPr>
          <a:xfrm>
            <a:off x="4174416" y="3990118"/>
            <a:ext cx="1004009" cy="1058132"/>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3600" b="1" cap="all" spc="0">
                <a:ln>
                  <a:solidFill>
                    <a:sysClr val="windowText" lastClr="000000"/>
                  </a:solidFill>
                </a:ln>
                <a:solidFill>
                  <a:schemeClr val="tx1"/>
                </a:solidFill>
                <a:effectLst>
                  <a:reflection blurRad="10000" stA="55000" endPos="48000" dist="500" dir="5400000" sy="-100000" algn="bl" rotWithShape="0"/>
                </a:effectLst>
                <a:latin typeface="Times New Roman" pitchFamily="18" charset="0"/>
                <a:cs typeface="Times New Roman" pitchFamily="18" charset="0"/>
              </a:rPr>
              <a:t>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164229</xdr:colOff>
      <xdr:row>0</xdr:row>
      <xdr:rowOff>35719</xdr:rowOff>
    </xdr:from>
    <xdr:to>
      <xdr:col>0</xdr:col>
      <xdr:colOff>2633960</xdr:colOff>
      <xdr:row>0</xdr:row>
      <xdr:rowOff>1057957</xdr:rowOff>
    </xdr:to>
    <xdr:pic>
      <xdr:nvPicPr>
        <xdr:cNvPr id="2"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4229" y="35719"/>
          <a:ext cx="2469731" cy="10222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0</xdr:col>
      <xdr:colOff>834227</xdr:colOff>
      <xdr:row>52</xdr:row>
      <xdr:rowOff>16953</xdr:rowOff>
    </xdr:from>
    <xdr:ext cx="576000" cy="432000"/>
    <xdr:sp macro="[0]!R_menuprincipal" textlink="">
      <xdr:nvSpPr>
        <xdr:cNvPr id="3" name="Flèche gauche 2"/>
        <xdr:cNvSpPr/>
      </xdr:nvSpPr>
      <xdr:spPr>
        <a:xfrm>
          <a:off x="834227" y="6482047"/>
          <a:ext cx="576000" cy="432000"/>
        </a:xfrm>
        <a:prstGeom prst="leftArrow">
          <a:avLst>
            <a:gd name="adj1" fmla="val 50000"/>
            <a:gd name="adj2" fmla="val 35531"/>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lIns="0" tIns="0" rIns="0" bIns="0" rtlCol="0" anchor="ctr" anchorCtr="1">
          <a:noAutofit/>
        </a:bodyPr>
        <a:lstStyle/>
        <a:p>
          <a:pPr algn="l"/>
          <a:r>
            <a:rPr lang="fr-FR" sz="1000" b="1">
              <a:solidFill>
                <a:sysClr val="windowText" lastClr="000000"/>
              </a:solidFill>
              <a:latin typeface="+mj-lt"/>
              <a:cs typeface="Arial" pitchFamily="34" charset="0"/>
            </a:rPr>
            <a:t>Retour</a:t>
          </a:r>
        </a:p>
        <a:p>
          <a:pPr algn="l"/>
          <a:endParaRPr lang="fr-FR" sz="1400" b="1">
            <a:solidFill>
              <a:srgbClr val="FFC000"/>
            </a:solidFill>
            <a:latin typeface="+mj-lt"/>
            <a:cs typeface="Times New Roman" pitchFamily="18" charset="0"/>
          </a:endParaRPr>
        </a:p>
      </xdr:txBody>
    </xdr:sp>
    <xdr:clientData/>
  </xdr:oneCellAnchor>
  <xdr:twoCellAnchor>
    <xdr:from>
      <xdr:col>0</xdr:col>
      <xdr:colOff>0</xdr:colOff>
      <xdr:row>2</xdr:row>
      <xdr:rowOff>78976</xdr:rowOff>
    </xdr:from>
    <xdr:to>
      <xdr:col>0</xdr:col>
      <xdr:colOff>2740819</xdr:colOff>
      <xdr:row>21</xdr:row>
      <xdr:rowOff>117598</xdr:rowOff>
    </xdr:to>
    <xdr:grpSp>
      <xdr:nvGrpSpPr>
        <xdr:cNvPr id="4" name="Groupe 3"/>
        <xdr:cNvGrpSpPr/>
      </xdr:nvGrpSpPr>
      <xdr:grpSpPr>
        <a:xfrm>
          <a:off x="0" y="1317226"/>
          <a:ext cx="2740819" cy="2348435"/>
          <a:chOff x="0" y="1624777"/>
          <a:chExt cx="2740819" cy="2347409"/>
        </a:xfrm>
      </xdr:grpSpPr>
      <xdr:graphicFrame macro="">
        <xdr:nvGraphicFramePr>
          <xdr:cNvPr id="13" name="Diagramme 12"/>
          <xdr:cNvGraphicFramePr/>
        </xdr:nvGraphicFramePr>
        <xdr:xfrm>
          <a:off x="0" y="1637985"/>
          <a:ext cx="2740819" cy="2334201"/>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sp macro="[0]!Allez_PS" textlink="">
        <xdr:nvSpPr>
          <xdr:cNvPr id="15" name="Ellipse 14"/>
          <xdr:cNvSpPr/>
        </xdr:nvSpPr>
        <xdr:spPr>
          <a:xfrm>
            <a:off x="142877" y="2091507"/>
            <a:ext cx="345279" cy="349292"/>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1400" b="1" cap="all" spc="0">
                <a:ln>
                  <a:solidFill>
                    <a:sysClr val="windowText" lastClr="000000"/>
                  </a:solidFill>
                </a:ln>
                <a:solidFill>
                  <a:schemeClr val="tx1"/>
                </a:solidFill>
                <a:effectLst>
                  <a:reflection blurRad="10000" stA="55000" endPos="48000" dist="500" dir="5400000" sy="-100000" algn="bl" rotWithShape="0"/>
                </a:effectLst>
                <a:latin typeface="+mj-lt"/>
                <a:cs typeface="Times New Roman" pitchFamily="18" charset="0"/>
              </a:rPr>
              <a:t>2</a:t>
            </a:r>
          </a:p>
        </xdr:txBody>
      </xdr:sp>
      <xdr:sp macro="[0]!Allez_Ray" textlink="">
        <xdr:nvSpPr>
          <xdr:cNvPr id="12" name="Ellipse 11"/>
          <xdr:cNvSpPr/>
        </xdr:nvSpPr>
        <xdr:spPr>
          <a:xfrm>
            <a:off x="164308" y="2565365"/>
            <a:ext cx="345279" cy="349291"/>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1400" b="1" cap="all" spc="0">
                <a:ln>
                  <a:solidFill>
                    <a:sysClr val="windowText" lastClr="000000"/>
                  </a:solidFill>
                </a:ln>
                <a:solidFill>
                  <a:schemeClr val="tx1"/>
                </a:solidFill>
                <a:effectLst>
                  <a:reflection blurRad="10000" stA="55000" endPos="48000" dist="500" dir="5400000" sy="-100000" algn="bl" rotWithShape="0"/>
                </a:effectLst>
                <a:latin typeface="+mj-lt"/>
                <a:cs typeface="Times New Roman" pitchFamily="18" charset="0"/>
              </a:rPr>
              <a:t>3</a:t>
            </a:r>
          </a:p>
        </xdr:txBody>
      </xdr:sp>
      <xdr:sp macro="[0]!allez_Adéq" textlink="">
        <xdr:nvSpPr>
          <xdr:cNvPr id="19" name="Ellipse 18"/>
          <xdr:cNvSpPr/>
        </xdr:nvSpPr>
        <xdr:spPr>
          <a:xfrm>
            <a:off x="150021" y="3086842"/>
            <a:ext cx="345279" cy="373104"/>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1400" b="1" cap="all" spc="0">
                <a:ln>
                  <a:solidFill>
                    <a:sysClr val="windowText" lastClr="000000"/>
                  </a:solidFill>
                </a:ln>
                <a:solidFill>
                  <a:schemeClr val="tx1"/>
                </a:solidFill>
                <a:effectLst>
                  <a:reflection blurRad="10000" stA="55000" endPos="48000" dist="500" dir="5400000" sy="-100000" algn="bl" rotWithShape="0"/>
                </a:effectLst>
                <a:latin typeface="+mj-lt"/>
                <a:cs typeface="Times New Roman" pitchFamily="18" charset="0"/>
              </a:rPr>
              <a:t>4</a:t>
            </a:r>
          </a:p>
        </xdr:txBody>
      </xdr:sp>
      <xdr:sp macro="[0]!Allez_Visi" textlink="">
        <xdr:nvSpPr>
          <xdr:cNvPr id="20" name="Ellipse 19"/>
          <xdr:cNvSpPr/>
        </xdr:nvSpPr>
        <xdr:spPr>
          <a:xfrm>
            <a:off x="16672" y="3596419"/>
            <a:ext cx="345279" cy="349291"/>
          </a:xfrm>
          <a:prstGeom prst="ellipse">
            <a:avLst/>
          </a:prstGeom>
          <a:solidFill>
            <a:schemeClr val="accent3">
              <a:lumMod val="40000"/>
              <a:lumOff val="60000"/>
            </a:schemeClr>
          </a:solidFill>
          <a:ln w="12700">
            <a:solidFill>
              <a:schemeClr val="tx1"/>
            </a:solidFill>
          </a:ln>
          <a:effectLst>
            <a:glow rad="63500">
              <a:schemeClr val="tx1">
                <a:alpha val="40000"/>
              </a:schemeClr>
            </a:glow>
            <a:outerShdw blurRad="40000" dist="23000" dir="5400000" rotWithShape="0">
              <a:srgbClr val="000000">
                <a:alpha val="35000"/>
              </a:srgbClr>
            </a:outerShdw>
          </a:effectLst>
        </xdr:spPr>
        <xdr:style>
          <a:lnRef idx="1">
            <a:schemeClr val="accent6"/>
          </a:lnRef>
          <a:fillRef idx="1002">
            <a:schemeClr val="dk2"/>
          </a:fillRef>
          <a:effectRef idx="2">
            <a:schemeClr val="accent6"/>
          </a:effectRef>
          <a:fontRef idx="minor">
            <a:schemeClr val="lt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fr-FR" sz="1400" b="1" cap="all" spc="0">
                <a:ln>
                  <a:solidFill>
                    <a:sysClr val="windowText" lastClr="000000"/>
                  </a:solidFill>
                </a:ln>
                <a:solidFill>
                  <a:schemeClr val="tx1"/>
                </a:solidFill>
                <a:effectLst>
                  <a:reflection blurRad="10000" stA="55000" endPos="48000" dist="500" dir="5400000" sy="-100000" algn="bl" rotWithShape="0"/>
                </a:effectLst>
                <a:latin typeface="+mj-lt"/>
                <a:cs typeface="Times New Roman" pitchFamily="18" charset="0"/>
              </a:rPr>
              <a:t>5</a:t>
            </a:r>
          </a:p>
        </xdr:txBody>
      </xdr:sp>
      <xdr:sp macro="[0]!R_menuprincipal" textlink="">
        <xdr:nvSpPr>
          <xdr:cNvPr id="21" name="Ellipse 20"/>
          <xdr:cNvSpPr/>
        </xdr:nvSpPr>
        <xdr:spPr>
          <a:xfrm>
            <a:off x="0" y="1624777"/>
            <a:ext cx="345279" cy="349291"/>
          </a:xfrm>
          <a:prstGeom prst="ellipse">
            <a:avLst/>
          </a:prstGeom>
          <a:ln/>
        </xdr:spPr>
        <xdr:style>
          <a:lnRef idx="1">
            <a:schemeClr val="accent2"/>
          </a:lnRef>
          <a:fillRef idx="2">
            <a:schemeClr val="accent2"/>
          </a:fillRef>
          <a:effectRef idx="1">
            <a:schemeClr val="accent2"/>
          </a:effectRef>
          <a:fontRef idx="minor">
            <a:schemeClr val="dk1"/>
          </a:fontRef>
        </xdr:style>
        <xdr:txBody>
          <a:bodyPr vertOverflow="overflow" horzOverflow="overflow" lIns="0" tIns="0" rIns="0" bIns="0" rtlCol="0" anchor="ctr" anchorCtr="1">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endParaRPr lang="fr-FR" sz="1400" b="1" cap="all" spc="0">
              <a:ln>
                <a:solidFill>
                  <a:sysClr val="windowText" lastClr="000000"/>
                </a:solidFill>
              </a:ln>
              <a:solidFill>
                <a:schemeClr val="tx1"/>
              </a:solidFill>
              <a:effectLst>
                <a:reflection blurRad="10000" stA="55000" endPos="48000" dist="500" dir="5400000" sy="-100000" algn="bl" rotWithShape="0"/>
              </a:effectLst>
              <a:latin typeface="+mj-lt"/>
              <a:cs typeface="Times New Roman"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215811</xdr:colOff>
      <xdr:row>179</xdr:row>
      <xdr:rowOff>54958</xdr:rowOff>
    </xdr:from>
    <xdr:ext cx="319969" cy="445104"/>
    <xdr:sp macro="[0]!haut" textlink="">
      <xdr:nvSpPr>
        <xdr:cNvPr id="4" name="Flèche gauche 3"/>
        <xdr:cNvSpPr/>
      </xdr:nvSpPr>
      <xdr:spPr>
        <a:xfrm rot="5400000">
          <a:off x="153244" y="26870869"/>
          <a:ext cx="445104" cy="319969"/>
        </a:xfrm>
        <a:prstGeom prst="leftArrow">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lIns="0" tIns="0" rIns="0" bIns="0" rtlCol="0" anchor="ctr" anchorCtr="1">
          <a:noAutofit/>
        </a:bodyPr>
        <a:lstStyle/>
        <a:p>
          <a:pPr algn="l"/>
          <a:endParaRPr lang="fr-FR" sz="1800" b="1">
            <a:solidFill>
              <a:srgbClr val="FFC000"/>
            </a:solidFill>
            <a:latin typeface="Times New Roman" pitchFamily="18" charset="0"/>
            <a:cs typeface="Times New Roman" pitchFamily="18" charset="0"/>
          </a:endParaRPr>
        </a:p>
      </xdr:txBody>
    </xdr:sp>
    <xdr:clientData/>
  </xdr:oneCellAnchor>
  <xdr:oneCellAnchor>
    <xdr:from>
      <xdr:col>17</xdr:col>
      <xdr:colOff>629708</xdr:colOff>
      <xdr:row>0</xdr:row>
      <xdr:rowOff>384960</xdr:rowOff>
    </xdr:from>
    <xdr:ext cx="550333" cy="341319"/>
    <xdr:sp macro="[0]!retour1" textlink="">
      <xdr:nvSpPr>
        <xdr:cNvPr id="6" name="Flèche gauche 5"/>
        <xdr:cNvSpPr/>
      </xdr:nvSpPr>
      <xdr:spPr>
        <a:xfrm>
          <a:off x="10662708" y="384960"/>
          <a:ext cx="550333" cy="341319"/>
        </a:xfrm>
        <a:prstGeom prst="leftArrow">
          <a:avLst>
            <a:gd name="adj1" fmla="val 50000"/>
            <a:gd name="adj2" fmla="val 56743"/>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lIns="0" tIns="0" rIns="0" bIns="0" rtlCol="0" anchor="ctr" anchorCtr="1">
          <a:noAutofit/>
        </a:bodyPr>
        <a:lstStyle/>
        <a:p>
          <a:pPr algn="l"/>
          <a:r>
            <a:rPr lang="fr-FR" sz="1000" b="1">
              <a:solidFill>
                <a:sysClr val="windowText" lastClr="000000"/>
              </a:solidFill>
              <a:latin typeface="+mj-lt"/>
              <a:cs typeface="Arial" pitchFamily="34" charset="0"/>
            </a:rPr>
            <a:t>Retour</a:t>
          </a:r>
        </a:p>
        <a:p>
          <a:pPr algn="l"/>
          <a:endParaRPr lang="fr-FR" sz="1800" b="1">
            <a:solidFill>
              <a:srgbClr val="FFC000"/>
            </a:solidFill>
            <a:latin typeface="+mj-lt"/>
            <a:cs typeface="Times New Roman" pitchFamily="18" charset="0"/>
          </a:endParaRPr>
        </a:p>
      </xdr:txBody>
    </xdr:sp>
    <xdr:clientData/>
  </xdr:oneCellAnchor>
  <xdr:oneCellAnchor>
    <xdr:from>
      <xdr:col>39</xdr:col>
      <xdr:colOff>215811</xdr:colOff>
      <xdr:row>179</xdr:row>
      <xdr:rowOff>54958</xdr:rowOff>
    </xdr:from>
    <xdr:ext cx="319969" cy="445104"/>
    <xdr:sp macro="[0]!haut" textlink="">
      <xdr:nvSpPr>
        <xdr:cNvPr id="11" name="Flèche gauche 10"/>
        <xdr:cNvSpPr/>
      </xdr:nvSpPr>
      <xdr:spPr>
        <a:xfrm rot="5400000">
          <a:off x="153244" y="27108994"/>
          <a:ext cx="445104" cy="319969"/>
        </a:xfrm>
        <a:prstGeom prst="leftArrow">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lIns="0" tIns="0" rIns="0" bIns="0" rtlCol="0" anchor="ctr" anchorCtr="1">
          <a:noAutofit/>
        </a:bodyPr>
        <a:lstStyle/>
        <a:p>
          <a:pPr algn="l"/>
          <a:endParaRPr lang="fr-FR" sz="1800" b="1">
            <a:solidFill>
              <a:srgbClr val="FFC000"/>
            </a:solidFill>
            <a:latin typeface="Times New Roman" pitchFamily="18" charset="0"/>
            <a:cs typeface="Times New Roman"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215812</xdr:colOff>
      <xdr:row>354</xdr:row>
      <xdr:rowOff>54958</xdr:rowOff>
    </xdr:from>
    <xdr:ext cx="360000" cy="540000"/>
    <xdr:sp macro="[0]!haut" textlink="">
      <xdr:nvSpPr>
        <xdr:cNvPr id="2" name="Flèche gauche 1"/>
        <xdr:cNvSpPr/>
      </xdr:nvSpPr>
      <xdr:spPr>
        <a:xfrm rot="5400000">
          <a:off x="125812" y="27024508"/>
          <a:ext cx="540000" cy="360000"/>
        </a:xfrm>
        <a:prstGeom prst="leftArrow">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lIns="0" tIns="0" rIns="0" bIns="0" rtlCol="0" anchor="ctr" anchorCtr="1">
          <a:spAutoFit/>
        </a:bodyPr>
        <a:lstStyle/>
        <a:p>
          <a:pPr algn="l"/>
          <a:endParaRPr lang="fr-FR" sz="1800" b="1">
            <a:solidFill>
              <a:srgbClr val="FFC000"/>
            </a:solidFill>
            <a:latin typeface="Times New Roman" pitchFamily="18" charset="0"/>
            <a:cs typeface="Times New Roman" pitchFamily="18" charset="0"/>
          </a:endParaRPr>
        </a:p>
      </xdr:txBody>
    </xdr:sp>
    <xdr:clientData/>
  </xdr:oneCellAnchor>
  <xdr:oneCellAnchor>
    <xdr:from>
      <xdr:col>13</xdr:col>
      <xdr:colOff>500616</xdr:colOff>
      <xdr:row>0</xdr:row>
      <xdr:rowOff>242088</xdr:rowOff>
    </xdr:from>
    <xdr:ext cx="576000" cy="432000"/>
    <xdr:sp macro="[0]!retour1" textlink="">
      <xdr:nvSpPr>
        <xdr:cNvPr id="3" name="Flèche gauche 2"/>
        <xdr:cNvSpPr/>
      </xdr:nvSpPr>
      <xdr:spPr>
        <a:xfrm>
          <a:off x="10430429" y="242088"/>
          <a:ext cx="576000" cy="432000"/>
        </a:xfrm>
        <a:prstGeom prst="leftArrow">
          <a:avLst>
            <a:gd name="adj1" fmla="val 50000"/>
            <a:gd name="adj2" fmla="val 35531"/>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lIns="0" tIns="0" rIns="0" bIns="0" rtlCol="0" anchor="ctr" anchorCtr="1">
          <a:noAutofit/>
        </a:bodyPr>
        <a:lstStyle/>
        <a:p>
          <a:pPr algn="l"/>
          <a:r>
            <a:rPr lang="fr-FR" sz="1000" b="1">
              <a:solidFill>
                <a:sysClr val="windowText" lastClr="000000"/>
              </a:solidFill>
              <a:latin typeface="+mj-lt"/>
              <a:cs typeface="Arial" pitchFamily="34" charset="0"/>
            </a:rPr>
            <a:t>Retour</a:t>
          </a:r>
        </a:p>
        <a:p>
          <a:pPr algn="l"/>
          <a:endParaRPr lang="fr-FR" sz="1400" b="1">
            <a:solidFill>
              <a:srgbClr val="FFC000"/>
            </a:solidFill>
            <a:latin typeface="+mj-lt"/>
            <a:cs typeface="Times New Roman" pitchFamily="18" charset="0"/>
          </a:endParaRPr>
        </a:p>
      </xdr:txBody>
    </xdr:sp>
    <xdr:clientData/>
  </xdr:oneCellAnchor>
  <xdr:oneCellAnchor>
    <xdr:from>
      <xdr:col>34</xdr:col>
      <xdr:colOff>250026</xdr:colOff>
      <xdr:row>354</xdr:row>
      <xdr:rowOff>71436</xdr:rowOff>
    </xdr:from>
    <xdr:ext cx="360000" cy="540000"/>
    <xdr:sp macro="[0]!haut" textlink="">
      <xdr:nvSpPr>
        <xdr:cNvPr id="106" name="Flèche gauche 105"/>
        <xdr:cNvSpPr/>
      </xdr:nvSpPr>
      <xdr:spPr>
        <a:xfrm rot="5400000">
          <a:off x="20067276" y="49036592"/>
          <a:ext cx="540000" cy="360000"/>
        </a:xfrm>
        <a:prstGeom prst="leftArrow">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lIns="0" tIns="0" rIns="0" bIns="0" rtlCol="0" anchor="ctr" anchorCtr="1">
          <a:spAutoFit/>
        </a:bodyPr>
        <a:lstStyle/>
        <a:p>
          <a:pPr algn="l"/>
          <a:endParaRPr lang="fr-FR" sz="1800" b="1">
            <a:solidFill>
              <a:srgbClr val="FFC000"/>
            </a:solidFill>
            <a:latin typeface="Times New Roman" pitchFamily="18" charset="0"/>
            <a:cs typeface="Times New Roman"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61030</xdr:colOff>
      <xdr:row>58</xdr:row>
      <xdr:rowOff>78770</xdr:rowOff>
    </xdr:from>
    <xdr:ext cx="360000" cy="540000"/>
    <xdr:sp macro="[0]!haut" textlink="">
      <xdr:nvSpPr>
        <xdr:cNvPr id="2" name="Flèche gauche 1"/>
        <xdr:cNvSpPr/>
      </xdr:nvSpPr>
      <xdr:spPr>
        <a:xfrm rot="5400000">
          <a:off x="-28970" y="9634239"/>
          <a:ext cx="540000" cy="360000"/>
        </a:xfrm>
        <a:prstGeom prst="leftArrow">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lIns="0" tIns="0" rIns="0" bIns="0" rtlCol="0" anchor="ctr" anchorCtr="1">
          <a:spAutoFit/>
        </a:bodyPr>
        <a:lstStyle/>
        <a:p>
          <a:pPr algn="l"/>
          <a:endParaRPr lang="fr-FR" sz="1800" b="1">
            <a:solidFill>
              <a:srgbClr val="FFC000"/>
            </a:solidFill>
            <a:latin typeface="Times New Roman" pitchFamily="18" charset="0"/>
            <a:cs typeface="Times New Roman" pitchFamily="18" charset="0"/>
          </a:endParaRPr>
        </a:p>
      </xdr:txBody>
    </xdr:sp>
    <xdr:clientData/>
  </xdr:oneCellAnchor>
  <xdr:oneCellAnchor>
    <xdr:from>
      <xdr:col>10</xdr:col>
      <xdr:colOff>429205</xdr:colOff>
      <xdr:row>0</xdr:row>
      <xdr:rowOff>301619</xdr:rowOff>
    </xdr:from>
    <xdr:ext cx="576000" cy="432000"/>
    <xdr:sp macro="[0]!retour1" textlink="">
      <xdr:nvSpPr>
        <xdr:cNvPr id="3" name="Flèche gauche 2"/>
        <xdr:cNvSpPr/>
      </xdr:nvSpPr>
      <xdr:spPr>
        <a:xfrm>
          <a:off x="9049330" y="301619"/>
          <a:ext cx="576000" cy="432000"/>
        </a:xfrm>
        <a:prstGeom prst="leftArrow">
          <a:avLst>
            <a:gd name="adj1" fmla="val 50000"/>
            <a:gd name="adj2" fmla="val 35531"/>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lIns="0" tIns="0" rIns="0" bIns="0" rtlCol="0" anchor="ctr" anchorCtr="1">
          <a:noAutofit/>
        </a:bodyPr>
        <a:lstStyle/>
        <a:p>
          <a:pPr algn="l"/>
          <a:r>
            <a:rPr lang="fr-FR" sz="1100" b="1">
              <a:solidFill>
                <a:sysClr val="windowText" lastClr="000000"/>
              </a:solidFill>
              <a:latin typeface="Arial" pitchFamily="34" charset="0"/>
              <a:cs typeface="Arial" pitchFamily="34" charset="0"/>
            </a:rPr>
            <a:t>Retour</a:t>
          </a:r>
        </a:p>
        <a:p>
          <a:pPr algn="l"/>
          <a:endParaRPr lang="fr-FR" sz="1800" b="1">
            <a:solidFill>
              <a:srgbClr val="FFC000"/>
            </a:solidFill>
            <a:latin typeface="Times New Roman" pitchFamily="18" charset="0"/>
            <a:cs typeface="Times New Roman"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526240</xdr:colOff>
      <xdr:row>0</xdr:row>
      <xdr:rowOff>145260</xdr:rowOff>
    </xdr:from>
    <xdr:ext cx="576000" cy="432000"/>
    <xdr:sp macro="[0]!Retour4" textlink="">
      <xdr:nvSpPr>
        <xdr:cNvPr id="3" name="Flèche gauche 2"/>
        <xdr:cNvSpPr/>
      </xdr:nvSpPr>
      <xdr:spPr>
        <a:xfrm>
          <a:off x="6050740" y="145260"/>
          <a:ext cx="576000" cy="432000"/>
        </a:xfrm>
        <a:prstGeom prst="leftArrow">
          <a:avLst>
            <a:gd name="adj1" fmla="val 50000"/>
            <a:gd name="adj2" fmla="val 35531"/>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lIns="0" tIns="0" rIns="0" bIns="0" rtlCol="0" anchor="ctr" anchorCtr="1">
          <a:noAutofit/>
        </a:bodyPr>
        <a:lstStyle/>
        <a:p>
          <a:pPr algn="l"/>
          <a:r>
            <a:rPr lang="fr-FR" sz="1000" b="1">
              <a:solidFill>
                <a:sysClr val="windowText" lastClr="000000"/>
              </a:solidFill>
              <a:latin typeface="+mj-lt"/>
              <a:cs typeface="Arial" pitchFamily="34" charset="0"/>
            </a:rPr>
            <a:t>Retour</a:t>
          </a:r>
        </a:p>
        <a:p>
          <a:pPr algn="l"/>
          <a:endParaRPr lang="fr-FR" sz="1400" b="1">
            <a:solidFill>
              <a:srgbClr val="FFC000"/>
            </a:solidFill>
            <a:latin typeface="+mj-lt"/>
            <a:cs typeface="Times New Roman"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2071686</xdr:colOff>
      <xdr:row>0</xdr:row>
      <xdr:rowOff>238124</xdr:rowOff>
    </xdr:from>
    <xdr:ext cx="1059657" cy="511969"/>
    <xdr:sp macro="[0]!R_menuprincipal" textlink="">
      <xdr:nvSpPr>
        <xdr:cNvPr id="3" name="Flèche gauche 2"/>
        <xdr:cNvSpPr/>
      </xdr:nvSpPr>
      <xdr:spPr>
        <a:xfrm>
          <a:off x="2690811" y="238124"/>
          <a:ext cx="1059657" cy="511969"/>
        </a:xfrm>
        <a:prstGeom prst="leftArrow">
          <a:avLst>
            <a:gd name="adj1" fmla="val 50000"/>
            <a:gd name="adj2" fmla="val 35531"/>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wrap="square" lIns="0" tIns="0" rIns="0" bIns="0" rtlCol="0" anchor="ctr" anchorCtr="1">
          <a:noAutofit/>
        </a:bodyPr>
        <a:lstStyle/>
        <a:p>
          <a:pPr algn="l"/>
          <a:r>
            <a:rPr lang="fr-FR" sz="1100" b="1">
              <a:solidFill>
                <a:sysClr val="windowText" lastClr="000000"/>
              </a:solidFill>
              <a:latin typeface="+mj-lt"/>
              <a:cs typeface="Arial" pitchFamily="34" charset="0"/>
            </a:rPr>
            <a:t>Retour</a:t>
          </a:r>
        </a:p>
        <a:p>
          <a:pPr algn="l"/>
          <a:endParaRPr lang="fr-FR" sz="1800" b="1">
            <a:solidFill>
              <a:srgbClr val="FFC000"/>
            </a:solidFill>
            <a:latin typeface="+mj-lt"/>
            <a:cs typeface="Times New Roman"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29</xdr:row>
      <xdr:rowOff>0</xdr:rowOff>
    </xdr:from>
    <xdr:to>
      <xdr:col>1</xdr:col>
      <xdr:colOff>452438</xdr:colOff>
      <xdr:row>31</xdr:row>
      <xdr:rowOff>27780</xdr:rowOff>
    </xdr:to>
    <xdr:sp macro="" textlink="">
      <xdr:nvSpPr>
        <xdr:cNvPr id="2" name="Organigramme : Jonction de sommaire 1"/>
        <xdr:cNvSpPr/>
      </xdr:nvSpPr>
      <xdr:spPr>
        <a:xfrm>
          <a:off x="447675" y="6162675"/>
          <a:ext cx="452438" cy="408780"/>
        </a:xfrm>
        <a:prstGeom prst="flowChartSummingJunction">
          <a:avLst/>
        </a:prstGeom>
        <a:solidFill>
          <a:schemeClr val="bg1">
            <a:lumMod val="65000"/>
          </a:schemeClr>
        </a:solidFill>
        <a:ln/>
        <a:effectLst>
          <a:glow rad="63500">
            <a:schemeClr val="accent6">
              <a:satMod val="175000"/>
              <a:alpha val="40000"/>
            </a:schemeClr>
          </a:glow>
          <a:outerShdw blurRad="40000" dist="20000" dir="5400000" rotWithShape="0">
            <a:srgbClr val="000000">
              <a:alpha val="38000"/>
            </a:srgb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fr-FR" sz="1100"/>
        </a:p>
      </xdr:txBody>
    </xdr:sp>
    <xdr:clientData/>
  </xdr:twoCellAnchor>
</xdr:wsDr>
</file>

<file path=xl/tables/table1.xml><?xml version="1.0" encoding="utf-8"?>
<table xmlns="http://schemas.openxmlformats.org/spreadsheetml/2006/main" id="1" name="Tableau1262" displayName="Tableau1262" ref="A47:C223" totalsRowShown="0" headerRowDxfId="53" dataDxfId="51" headerRowBorderDxfId="52" tableBorderDxfId="50">
  <autoFilter ref="A47:C223"/>
  <tableColumns count="3">
    <tableColumn id="1" name="Code" dataDxfId="49"/>
    <tableColumn id="2" name="Micro-domaines de la grande thématique Sciences et techniques (Français)" dataDxfId="48"/>
    <tableColumn id="3" name="Micro-domaines de la grande thématique Sciences et techniques (Anglais)" dataDxfId="47"/>
  </tableColumns>
  <tableStyleInfo name="TableStyleLight1" showFirstColumn="0" showLastColumn="0" showRowStripes="1" showColumnStripes="0"/>
</table>
</file>

<file path=xl/tables/table2.xml><?xml version="1.0" encoding="utf-8"?>
<table xmlns="http://schemas.openxmlformats.org/spreadsheetml/2006/main" id="2" name="Tableau2273" displayName="Tableau2273" ref="F47:H131" totalsRowShown="0" headerRowDxfId="46" dataDxfId="44" headerRowBorderDxfId="45" tableBorderDxfId="43">
  <autoFilter ref="F47:H131"/>
  <tableColumns count="3">
    <tableColumn id="1" name="Code" dataDxfId="42"/>
    <tableColumn id="2" name="Micro Domaines de la grande thématique Sciences sociales, humaines et arts (Français)" dataDxfId="41"/>
    <tableColumn id="3" name="Micro-domaines de la grande thématique Sciences sociales, humaines et arts (Anglais)" dataDxfId="40"/>
  </tableColumns>
  <tableStyleInfo name="TableStyleLight1" showFirstColumn="0" showLastColumn="0" showRowStripes="1" showColumnStripes="0"/>
</table>
</file>

<file path=xl/tables/table3.xml><?xml version="1.0" encoding="utf-8"?>
<table xmlns="http://schemas.openxmlformats.org/spreadsheetml/2006/main" id="3" name="Tableau3284" displayName="Tableau3284" ref="B313:C321" totalsRowShown="0" headerRowDxfId="39" dataDxfId="37" headerRowBorderDxfId="38" tableBorderDxfId="36" totalsRowBorderDxfId="35">
  <autoFilter ref="B313:C321"/>
  <tableColumns count="2">
    <tableColumn id="1" name="Grade" dataDxfId="34"/>
    <tableColumn id="2" name="Abréviation Grade" dataDxfId="33"/>
  </tableColumns>
  <tableStyleInfo name="TableStyleMedium1" showFirstColumn="0" showLastColumn="0" showRowStripes="1" showColumnStripes="0"/>
</table>
</file>

<file path=xl/tables/table4.xml><?xml version="1.0" encoding="utf-8"?>
<table xmlns="http://schemas.openxmlformats.org/spreadsheetml/2006/main" id="4" name="Tableau4295" displayName="Tableau4295" ref="B322:B328" totalsRowShown="0" headerRowDxfId="32" dataDxfId="30" headerRowBorderDxfId="31" tableBorderDxfId="29" totalsRowBorderDxfId="28">
  <autoFilter ref="B322:B328"/>
  <tableColumns count="1">
    <tableColumn id="1" name="Dernier diplôme obtenu" dataDxfId="27"/>
  </tableColumns>
  <tableStyleInfo name="TableStyleMedium1" showFirstColumn="0" showLastColumn="0" showRowStripes="1" showColumnStripes="0"/>
</table>
</file>

<file path=xl/tables/table5.xml><?xml version="1.0" encoding="utf-8"?>
<table xmlns="http://schemas.openxmlformats.org/spreadsheetml/2006/main" id="5" name="Tableau5306" displayName="Tableau5306" ref="A3:C5" totalsRowShown="0" headerRowDxfId="26" dataDxfId="24" headerRowBorderDxfId="25" tableBorderDxfId="23">
  <autoFilter ref="A3:C5"/>
  <tableColumns count="3">
    <tableColumn id="1" name="Code" dataDxfId="22"/>
    <tableColumn id="2" name="Grandes thématiques (Français)" dataDxfId="21"/>
    <tableColumn id="3" name="Grandes thématiques (Anglais)" dataDxfId="20"/>
  </tableColumns>
  <tableStyleInfo name="TableStyleMedium1" showFirstColumn="0" showLastColumn="0" showRowStripes="1" showColumnStripes="0"/>
</table>
</file>

<file path=xl/tables/table6.xml><?xml version="1.0" encoding="utf-8"?>
<table xmlns="http://schemas.openxmlformats.org/spreadsheetml/2006/main" id="6" name="Tableau6317" displayName="Tableau6317" ref="A7:C17" totalsRowShown="0" headerRowDxfId="19" dataDxfId="17" headerRowBorderDxfId="18" tableBorderDxfId="16">
  <autoFilter ref="A7:C17"/>
  <sortState ref="A8:C16">
    <sortCondition ref="A5:A15"/>
  </sortState>
  <tableColumns count="3">
    <tableColumn id="1" name="Code" dataDxfId="15"/>
    <tableColumn id="2" name="Grands domaines (Français)" dataDxfId="14"/>
    <tableColumn id="3" name="Grands domains (Anglais)" dataDxfId="13"/>
  </tableColumns>
  <tableStyleInfo name="TableStyleMedium1" showFirstColumn="0" showLastColumn="0" showRowStripes="1" showColumnStripes="0"/>
</table>
</file>

<file path=xl/tables/table7.xml><?xml version="1.0" encoding="utf-8"?>
<table xmlns="http://schemas.openxmlformats.org/spreadsheetml/2006/main" id="7" name="Tableau7328" displayName="Tableau7328" ref="A18:B45" totalsRowShown="0" headerRowDxfId="12" dataDxfId="10" headerRowBorderDxfId="11" tableBorderDxfId="9">
  <autoFilter ref="A18:B45"/>
  <sortState ref="A20:C39">
    <sortCondition ref="A17:A37"/>
  </sortState>
  <tableColumns count="2">
    <tableColumn id="1" name="Code" dataDxfId="8"/>
    <tableColumn id="2" name="Domaines (Français)" dataDxfId="7"/>
  </tableColumns>
  <tableStyleInfo name="TableStyleMedium15" showFirstColumn="0" showLastColumn="0" showRowStripes="1" showColumnStripes="0"/>
</table>
</file>

<file path=xl/tables/table8.xml><?xml version="1.0" encoding="utf-8"?>
<table xmlns="http://schemas.openxmlformats.org/spreadsheetml/2006/main" id="8" name="Tableau8339" displayName="Tableau8339" ref="A225:B307" totalsRowShown="0" headerRowDxfId="6" dataDxfId="4" headerRowBorderDxfId="5" tableBorderDxfId="3" totalsRowBorderDxfId="2">
  <autoFilter ref="A225:B307"/>
  <tableColumns count="2">
    <tableColumn id="1" name="N°" dataDxfId="1"/>
    <tableColumn id="2" name="Etablissement"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0">
          <a:schemeClr val="accent6"/>
        </a:lnRef>
        <a:fillRef idx="3">
          <a:schemeClr val="accent6"/>
        </a:fillRef>
        <a:effectRef idx="3">
          <a:schemeClr val="accent6"/>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2">
    <tabColor rgb="FFAF1182"/>
  </sheetPr>
  <dimension ref="B1:Q28"/>
  <sheetViews>
    <sheetView showGridLines="0" showRowColHeaders="0" view="pageBreakPreview" topLeftCell="A28" zoomScale="50" zoomScaleNormal="60" zoomScaleSheetLayoutView="50" workbookViewId="0">
      <selection activeCell="AC38" sqref="AC38"/>
    </sheetView>
  </sheetViews>
  <sheetFormatPr baseColWidth="10" defaultColWidth="9.140625" defaultRowHeight="15.75"/>
  <cols>
    <col min="1" max="1" width="42.7109375" style="107" customWidth="1"/>
    <col min="2" max="2" width="4.5703125" style="107" customWidth="1"/>
    <col min="3" max="6" width="11.28515625" style="107" customWidth="1"/>
    <col min="7" max="7" width="14.85546875" style="107" customWidth="1"/>
    <col min="8" max="17" width="11.28515625" style="107" customWidth="1"/>
    <col min="18" max="16384" width="9.140625" style="107"/>
  </cols>
  <sheetData>
    <row r="1" spans="2:17" s="109" customFormat="1" ht="26.25" customHeight="1">
      <c r="B1" s="471" t="s">
        <v>0</v>
      </c>
      <c r="C1" s="471"/>
      <c r="D1" s="471"/>
      <c r="E1" s="471"/>
      <c r="F1" s="471"/>
      <c r="G1" s="471"/>
      <c r="H1" s="471"/>
      <c r="I1" s="471"/>
      <c r="J1" s="471"/>
      <c r="K1" s="471"/>
      <c r="L1" s="471"/>
      <c r="M1" s="471"/>
      <c r="N1" s="471"/>
      <c r="O1" s="471"/>
      <c r="P1" s="471"/>
      <c r="Q1" s="471"/>
    </row>
    <row r="2" spans="2:17" s="109" customFormat="1" ht="26.25" customHeight="1">
      <c r="B2" s="469" t="s">
        <v>1</v>
      </c>
      <c r="C2" s="469"/>
      <c r="D2" s="469"/>
      <c r="E2" s="469"/>
      <c r="F2" s="469"/>
      <c r="G2" s="469"/>
      <c r="H2" s="469"/>
      <c r="I2" s="469"/>
      <c r="J2" s="469"/>
      <c r="K2" s="469"/>
      <c r="L2" s="469"/>
      <c r="M2" s="469"/>
      <c r="N2" s="469"/>
      <c r="O2" s="469"/>
      <c r="P2" s="469"/>
      <c r="Q2" s="469"/>
    </row>
    <row r="3" spans="2:17" s="109" customFormat="1" ht="28.5" customHeight="1">
      <c r="B3" s="470"/>
      <c r="C3" s="470"/>
      <c r="D3" s="470"/>
      <c r="E3" s="470"/>
      <c r="F3" s="470"/>
      <c r="G3" s="470"/>
      <c r="H3" s="470"/>
      <c r="I3" s="470"/>
      <c r="J3" s="470"/>
      <c r="K3" s="470"/>
      <c r="L3" s="470"/>
      <c r="M3" s="470"/>
      <c r="N3" s="470"/>
      <c r="O3" s="470"/>
      <c r="P3" s="470"/>
      <c r="Q3" s="470"/>
    </row>
    <row r="4" spans="2:17">
      <c r="C4" s="108"/>
      <c r="D4" s="108"/>
      <c r="E4" s="108"/>
      <c r="F4" s="108"/>
      <c r="G4" s="108"/>
      <c r="H4" s="108"/>
      <c r="I4" s="108"/>
      <c r="J4" s="108"/>
      <c r="K4" s="108"/>
      <c r="L4" s="108"/>
      <c r="M4" s="108"/>
      <c r="N4" s="108"/>
      <c r="O4" s="108"/>
      <c r="P4" s="108"/>
      <c r="Q4" s="108"/>
    </row>
    <row r="5" spans="2:17">
      <c r="C5" s="108"/>
      <c r="D5" s="108"/>
      <c r="E5" s="108"/>
      <c r="F5" s="108"/>
      <c r="G5" s="108"/>
      <c r="H5" s="108"/>
      <c r="I5" s="108"/>
      <c r="J5" s="108"/>
      <c r="K5" s="108"/>
      <c r="L5" s="108"/>
      <c r="M5" s="108"/>
      <c r="N5" s="108"/>
      <c r="O5" s="108"/>
      <c r="P5" s="108"/>
      <c r="Q5" s="108"/>
    </row>
    <row r="6" spans="2:17">
      <c r="C6" s="108"/>
      <c r="D6" s="108"/>
      <c r="E6" s="108"/>
      <c r="F6" s="108"/>
      <c r="G6" s="108"/>
      <c r="H6" s="108"/>
      <c r="I6" s="108"/>
      <c r="J6" s="108"/>
      <c r="K6" s="108"/>
      <c r="L6" s="108"/>
      <c r="M6" s="108"/>
      <c r="N6" s="108"/>
      <c r="O6" s="108"/>
      <c r="P6" s="108"/>
      <c r="Q6" s="108"/>
    </row>
    <row r="7" spans="2:17">
      <c r="C7" s="108"/>
      <c r="D7" s="108"/>
      <c r="E7" s="108"/>
      <c r="F7" s="108"/>
      <c r="G7" s="108"/>
      <c r="H7" s="108"/>
      <c r="I7" s="108"/>
      <c r="J7" s="108"/>
      <c r="K7" s="108"/>
      <c r="L7" s="108"/>
      <c r="M7" s="108"/>
      <c r="N7" s="108"/>
      <c r="O7" s="108"/>
      <c r="P7" s="108"/>
      <c r="Q7" s="108"/>
    </row>
    <row r="8" spans="2:17">
      <c r="C8" s="108"/>
      <c r="D8" s="108"/>
      <c r="E8" s="108"/>
      <c r="F8" s="108"/>
      <c r="G8" s="108"/>
      <c r="H8" s="108"/>
      <c r="I8" s="108"/>
      <c r="J8" s="108"/>
      <c r="K8" s="108"/>
      <c r="L8" s="108"/>
      <c r="M8" s="108"/>
      <c r="N8" s="108"/>
      <c r="O8" s="108"/>
      <c r="P8" s="108"/>
      <c r="Q8" s="108"/>
    </row>
    <row r="9" spans="2:17">
      <c r="C9" s="108"/>
      <c r="D9" s="108"/>
      <c r="E9" s="108"/>
      <c r="F9" s="108"/>
      <c r="G9" s="108"/>
      <c r="H9" s="108"/>
      <c r="I9" s="108"/>
      <c r="J9" s="108"/>
      <c r="K9" s="108"/>
      <c r="L9" s="108"/>
      <c r="M9" s="108"/>
      <c r="N9" s="108"/>
      <c r="O9" s="108"/>
      <c r="P9" s="108"/>
      <c r="Q9" s="108"/>
    </row>
    <row r="10" spans="2:17">
      <c r="C10" s="108"/>
      <c r="D10" s="108"/>
      <c r="E10" s="108"/>
      <c r="F10" s="108"/>
      <c r="G10" s="108"/>
      <c r="H10" s="108"/>
      <c r="I10" s="108"/>
      <c r="J10" s="108"/>
      <c r="K10" s="108"/>
      <c r="L10" s="108"/>
      <c r="M10" s="108"/>
      <c r="N10" s="108"/>
      <c r="O10" s="108"/>
      <c r="P10" s="108"/>
      <c r="Q10" s="108"/>
    </row>
    <row r="11" spans="2:17">
      <c r="C11" s="108"/>
      <c r="D11" s="108"/>
      <c r="E11" s="108"/>
      <c r="F11" s="108"/>
      <c r="G11" s="108"/>
      <c r="H11" s="108"/>
      <c r="I11" s="108"/>
      <c r="J11" s="108"/>
      <c r="K11" s="108"/>
      <c r="L11" s="108"/>
      <c r="M11" s="108"/>
      <c r="N11" s="108"/>
      <c r="O11" s="108"/>
      <c r="P11" s="108"/>
      <c r="Q11" s="108"/>
    </row>
    <row r="12" spans="2:17">
      <c r="C12" s="108"/>
      <c r="D12" s="108"/>
      <c r="E12" s="108"/>
      <c r="F12" s="108"/>
      <c r="G12" s="108"/>
      <c r="H12" s="108"/>
      <c r="I12" s="108"/>
      <c r="J12" s="108"/>
      <c r="K12" s="108"/>
      <c r="L12" s="108"/>
      <c r="M12" s="108"/>
      <c r="N12" s="108"/>
      <c r="O12" s="108"/>
      <c r="P12" s="108"/>
      <c r="Q12" s="108"/>
    </row>
    <row r="13" spans="2:17">
      <c r="C13" s="108"/>
      <c r="D13" s="108"/>
      <c r="E13" s="108"/>
      <c r="F13" s="108"/>
      <c r="G13" s="108"/>
      <c r="H13" s="108"/>
      <c r="I13" s="108"/>
      <c r="J13" s="108"/>
      <c r="K13" s="108"/>
      <c r="L13" s="108"/>
      <c r="M13" s="108"/>
      <c r="N13" s="108"/>
      <c r="O13" s="108"/>
      <c r="P13" s="108"/>
      <c r="Q13" s="108"/>
    </row>
    <row r="14" spans="2:17">
      <c r="C14" s="108"/>
      <c r="D14" s="108"/>
      <c r="E14" s="108"/>
      <c r="F14" s="108"/>
      <c r="G14" s="108"/>
      <c r="H14" s="108"/>
      <c r="I14" s="108"/>
      <c r="J14" s="108"/>
      <c r="K14" s="108"/>
      <c r="L14" s="108"/>
      <c r="M14" s="108"/>
      <c r="N14" s="108"/>
      <c r="O14" s="108"/>
      <c r="P14" s="108"/>
      <c r="Q14" s="108"/>
    </row>
    <row r="15" spans="2:17">
      <c r="C15" s="108"/>
      <c r="D15" s="108"/>
      <c r="E15" s="108"/>
      <c r="F15" s="108"/>
      <c r="G15" s="108"/>
      <c r="H15" s="108"/>
      <c r="I15" s="108"/>
      <c r="J15" s="108"/>
      <c r="K15" s="108"/>
      <c r="L15" s="108"/>
      <c r="M15" s="108"/>
      <c r="N15" s="108"/>
      <c r="O15" s="108"/>
      <c r="P15" s="108"/>
      <c r="Q15" s="108"/>
    </row>
    <row r="16" spans="2:17">
      <c r="C16" s="108"/>
      <c r="D16" s="108"/>
      <c r="E16" s="108"/>
      <c r="F16" s="108"/>
      <c r="G16" s="108"/>
      <c r="H16" s="108"/>
      <c r="I16" s="108"/>
      <c r="J16" s="108"/>
      <c r="K16" s="108"/>
      <c r="L16" s="108"/>
      <c r="M16" s="108"/>
      <c r="N16" s="108"/>
      <c r="O16" s="108"/>
      <c r="P16" s="108"/>
      <c r="Q16" s="108"/>
    </row>
    <row r="17" spans="3:17">
      <c r="C17" s="108"/>
      <c r="D17" s="108"/>
      <c r="E17" s="108"/>
      <c r="F17" s="108"/>
      <c r="G17" s="108"/>
      <c r="H17" s="108"/>
      <c r="I17" s="108"/>
      <c r="J17" s="108"/>
      <c r="K17" s="108"/>
      <c r="L17" s="108"/>
      <c r="M17" s="108"/>
      <c r="N17" s="108"/>
      <c r="O17" s="108"/>
      <c r="P17" s="108"/>
      <c r="Q17" s="108"/>
    </row>
    <row r="18" spans="3:17">
      <c r="C18" s="108"/>
      <c r="D18" s="108"/>
      <c r="E18" s="108"/>
      <c r="F18" s="108"/>
      <c r="G18" s="108"/>
      <c r="H18" s="108"/>
      <c r="I18" s="108"/>
      <c r="J18" s="108"/>
      <c r="K18" s="108"/>
      <c r="L18" s="108"/>
      <c r="M18" s="108"/>
      <c r="N18" s="108"/>
      <c r="O18" s="108"/>
      <c r="P18" s="108"/>
      <c r="Q18" s="108"/>
    </row>
    <row r="19" spans="3:17">
      <c r="C19" s="108"/>
      <c r="D19" s="108"/>
      <c r="E19" s="108"/>
      <c r="F19" s="108"/>
      <c r="G19" s="108"/>
      <c r="H19" s="108"/>
      <c r="I19" s="108"/>
      <c r="J19" s="108"/>
      <c r="K19" s="108"/>
      <c r="L19" s="108"/>
      <c r="M19" s="108"/>
      <c r="N19" s="108"/>
      <c r="O19" s="108"/>
      <c r="P19" s="108"/>
      <c r="Q19" s="108"/>
    </row>
    <row r="20" spans="3:17">
      <c r="C20" s="108"/>
      <c r="D20" s="108"/>
      <c r="E20" s="108"/>
      <c r="F20" s="108"/>
      <c r="G20" s="108"/>
      <c r="H20" s="108"/>
      <c r="I20" s="108"/>
      <c r="J20" s="108"/>
      <c r="K20" s="108"/>
      <c r="L20" s="108"/>
      <c r="M20" s="108"/>
      <c r="N20" s="108"/>
      <c r="O20" s="108"/>
      <c r="P20" s="108"/>
      <c r="Q20" s="108"/>
    </row>
    <row r="21" spans="3:17">
      <c r="C21" s="108"/>
      <c r="D21" s="108"/>
      <c r="E21" s="108"/>
      <c r="F21" s="108"/>
      <c r="G21" s="108"/>
      <c r="H21" s="108"/>
      <c r="I21" s="108"/>
      <c r="J21" s="108"/>
      <c r="K21" s="108"/>
      <c r="L21" s="108"/>
      <c r="M21" s="108"/>
      <c r="N21" s="108"/>
      <c r="O21" s="108"/>
      <c r="P21" s="108"/>
      <c r="Q21" s="108"/>
    </row>
    <row r="22" spans="3:17">
      <c r="C22" s="108"/>
      <c r="D22" s="108"/>
      <c r="E22" s="108"/>
      <c r="F22" s="108"/>
      <c r="G22" s="108"/>
      <c r="H22" s="108"/>
      <c r="I22" s="108"/>
      <c r="J22" s="108"/>
      <c r="K22" s="108"/>
      <c r="L22" s="108"/>
      <c r="M22" s="108"/>
      <c r="N22" s="108"/>
      <c r="O22" s="108"/>
      <c r="P22" s="108"/>
      <c r="Q22" s="108"/>
    </row>
    <row r="23" spans="3:17">
      <c r="C23" s="108"/>
      <c r="D23" s="108"/>
      <c r="E23" s="108"/>
      <c r="F23" s="108"/>
      <c r="G23" s="108"/>
      <c r="H23" s="108"/>
      <c r="I23" s="108"/>
      <c r="J23" s="108"/>
      <c r="K23" s="108"/>
      <c r="L23" s="108"/>
      <c r="M23" s="108"/>
      <c r="N23" s="108"/>
      <c r="O23" s="108"/>
      <c r="P23" s="108"/>
      <c r="Q23" s="108"/>
    </row>
    <row r="24" spans="3:17">
      <c r="C24" s="108"/>
      <c r="D24" s="108"/>
      <c r="E24" s="108"/>
      <c r="F24" s="108"/>
      <c r="G24" s="108"/>
      <c r="H24" s="108"/>
      <c r="I24" s="108"/>
      <c r="J24" s="108"/>
      <c r="K24" s="108"/>
      <c r="L24" s="108"/>
      <c r="M24" s="108"/>
      <c r="N24" s="108"/>
      <c r="O24" s="108"/>
      <c r="P24" s="108"/>
      <c r="Q24" s="108"/>
    </row>
    <row r="25" spans="3:17">
      <c r="C25" s="108"/>
      <c r="D25" s="108"/>
      <c r="E25" s="108"/>
      <c r="F25" s="108"/>
      <c r="G25" s="108"/>
      <c r="H25" s="108"/>
      <c r="I25" s="108"/>
      <c r="J25" s="108"/>
      <c r="K25" s="108"/>
      <c r="L25" s="108"/>
      <c r="M25" s="108"/>
      <c r="N25" s="108"/>
      <c r="O25" s="108"/>
      <c r="P25" s="108"/>
      <c r="Q25" s="108"/>
    </row>
    <row r="26" spans="3:17">
      <c r="C26" s="108"/>
      <c r="D26" s="108"/>
      <c r="E26" s="108"/>
      <c r="F26" s="108"/>
      <c r="G26" s="108"/>
      <c r="H26" s="108"/>
      <c r="I26" s="108"/>
      <c r="J26" s="108"/>
      <c r="K26" s="108"/>
      <c r="L26" s="108"/>
      <c r="M26" s="108"/>
      <c r="N26" s="108"/>
      <c r="O26" s="108"/>
      <c r="P26" s="108"/>
      <c r="Q26" s="108"/>
    </row>
    <row r="27" spans="3:17">
      <c r="C27" s="108"/>
      <c r="D27" s="108"/>
      <c r="E27" s="108"/>
      <c r="F27" s="108"/>
      <c r="G27" s="108"/>
      <c r="H27" s="108"/>
      <c r="I27" s="108"/>
      <c r="J27" s="108"/>
      <c r="K27" s="108"/>
      <c r="L27" s="108"/>
      <c r="M27" s="108"/>
      <c r="N27" s="108"/>
      <c r="O27" s="108"/>
      <c r="P27" s="108"/>
      <c r="Q27" s="108"/>
    </row>
    <row r="28" spans="3:17">
      <c r="C28" s="108"/>
      <c r="D28" s="108"/>
      <c r="E28" s="108"/>
      <c r="F28" s="108"/>
      <c r="G28" s="108"/>
      <c r="H28" s="108"/>
      <c r="I28" s="108"/>
      <c r="J28" s="108"/>
      <c r="K28" s="108"/>
      <c r="L28" s="108"/>
      <c r="M28" s="108"/>
      <c r="N28" s="108"/>
      <c r="O28" s="108"/>
      <c r="P28" s="108"/>
      <c r="Q28" s="108"/>
    </row>
  </sheetData>
  <sheetProtection password="C486" sheet="1" objects="1" scenarios="1"/>
  <mergeCells count="3">
    <mergeCell ref="B2:Q2"/>
    <mergeCell ref="B3:Q3"/>
    <mergeCell ref="B1:Q1"/>
  </mergeCells>
  <pageMargins left="0.7" right="0.7" top="0.75" bottom="0.75" header="0.3" footer="0.3"/>
  <pageSetup paperSize="9" scale="20" orientation="portrait" horizontalDpi="4294967292" verticalDpi="200" r:id="rId1"/>
  <drawing r:id="rId2"/>
</worksheet>
</file>

<file path=xl/worksheets/sheet2.xml><?xml version="1.0" encoding="utf-8"?>
<worksheet xmlns="http://schemas.openxmlformats.org/spreadsheetml/2006/main" xmlns:r="http://schemas.openxmlformats.org/officeDocument/2006/relationships">
  <sheetPr codeName="Feuil3">
    <tabColor theme="1" tint="4.9989318521683403E-2"/>
  </sheetPr>
  <dimension ref="A1:GV135"/>
  <sheetViews>
    <sheetView showGridLines="0" showRowColHeaders="0" topLeftCell="A34" zoomScale="80" zoomScaleNormal="80" zoomScaleSheetLayoutView="100" zoomScalePageLayoutView="50" workbookViewId="0">
      <selection activeCell="D74" sqref="D74:AO87"/>
    </sheetView>
  </sheetViews>
  <sheetFormatPr baseColWidth="10" defaultColWidth="9.140625" defaultRowHeight="14.25"/>
  <cols>
    <col min="1" max="1" width="41.28515625" style="171" customWidth="1"/>
    <col min="2" max="2" width="0.7109375" style="171" customWidth="1"/>
    <col min="3" max="3" width="3.7109375" style="171" customWidth="1"/>
    <col min="4" max="4" width="5.5703125" style="171" customWidth="1"/>
    <col min="5" max="5" width="0.7109375" style="171" customWidth="1"/>
    <col min="6" max="6" width="20.7109375" style="171" customWidth="1"/>
    <col min="7" max="7" width="0.7109375" style="171" customWidth="1"/>
    <col min="8" max="8" width="12.85546875" style="171" customWidth="1"/>
    <col min="9" max="9" width="0.7109375" style="171" customWidth="1"/>
    <col min="10" max="10" width="6.7109375" style="171" customWidth="1"/>
    <col min="11" max="11" width="0.7109375" style="171" customWidth="1"/>
    <col min="12" max="12" width="15.7109375" style="171" customWidth="1"/>
    <col min="13" max="13" width="0.7109375" style="171" customWidth="1"/>
    <col min="14" max="14" width="11.85546875" style="171" customWidth="1"/>
    <col min="15" max="15" width="7.7109375" style="171" customWidth="1"/>
    <col min="16" max="16" width="0.7109375" style="171" customWidth="1"/>
    <col min="17" max="17" width="13.85546875" style="171" customWidth="1"/>
    <col min="18" max="18" width="0.7109375" style="171" customWidth="1"/>
    <col min="19" max="19" width="13.5703125" style="171" customWidth="1"/>
    <col min="20" max="20" width="0.7109375" style="171" customWidth="1"/>
    <col min="21" max="21" width="12.85546875" style="171" customWidth="1"/>
    <col min="22" max="22" width="0.7109375" style="171" customWidth="1"/>
    <col min="23" max="23" width="5.140625" style="171" customWidth="1"/>
    <col min="24" max="24" width="0.7109375" style="171" customWidth="1"/>
    <col min="25" max="25" width="9.7109375" style="171" customWidth="1"/>
    <col min="26" max="26" width="0.7109375" style="171" customWidth="1"/>
    <col min="27" max="27" width="6.7109375" style="171" customWidth="1"/>
    <col min="28" max="28" width="0.7109375" style="171" customWidth="1"/>
    <col min="29" max="29" width="17.7109375" style="171" customWidth="1"/>
    <col min="30" max="30" width="0.7109375" style="171" customWidth="1"/>
    <col min="31" max="31" width="9.140625" style="171" customWidth="1"/>
    <col min="32" max="32" width="16" style="171" customWidth="1"/>
    <col min="33" max="33" width="0.7109375" style="171" customWidth="1"/>
    <col min="34" max="34" width="7.85546875" style="171" customWidth="1"/>
    <col min="35" max="35" width="6.85546875" style="171" customWidth="1"/>
    <col min="36" max="36" width="0.7109375" style="171" customWidth="1"/>
    <col min="37" max="37" width="5.5703125" style="171" customWidth="1"/>
    <col min="38" max="38" width="7.140625" style="171" customWidth="1"/>
    <col min="39" max="39" width="0.7109375" style="171" customWidth="1"/>
    <col min="40" max="40" width="22.85546875" style="171" customWidth="1"/>
    <col min="41" max="41" width="12.28515625" style="171" customWidth="1"/>
    <col min="42" max="42" width="3.7109375" style="171" customWidth="1"/>
    <col min="43" max="44" width="0" style="171" hidden="1" customWidth="1"/>
    <col min="45" max="45" width="0.7109375" style="171" customWidth="1"/>
    <col min="46" max="46" width="10.5703125" style="171" bestFit="1" customWidth="1"/>
    <col min="47" max="47" width="9.140625" style="171" hidden="1" customWidth="1"/>
    <col min="48" max="48" width="16.42578125" style="171" hidden="1" customWidth="1"/>
    <col min="49" max="49" width="46" style="171" hidden="1" customWidth="1"/>
    <col min="50" max="50" width="14.140625" style="171" hidden="1" customWidth="1"/>
    <col min="51" max="68" width="9.140625" style="171" hidden="1" customWidth="1"/>
    <col min="69" max="77" width="0" style="171" hidden="1" customWidth="1"/>
    <col min="78" max="16384" width="9.140625" style="171"/>
  </cols>
  <sheetData>
    <row r="1" spans="1:48" ht="84" customHeight="1">
      <c r="A1" s="169" t="s">
        <v>3608</v>
      </c>
      <c r="B1" s="513" t="s">
        <v>2021</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170"/>
      <c r="AH1" s="511" t="s">
        <v>2022</v>
      </c>
      <c r="AI1" s="511"/>
      <c r="AJ1" s="511"/>
      <c r="AK1" s="511"/>
      <c r="AL1" s="511"/>
      <c r="AM1" s="511"/>
      <c r="AN1" s="511"/>
      <c r="AO1" s="511"/>
      <c r="AP1" s="511"/>
      <c r="AQ1" s="511"/>
      <c r="AR1" s="511"/>
      <c r="AS1" s="512"/>
    </row>
    <row r="2" spans="1:48" ht="12.95" customHeight="1">
      <c r="A2" s="172"/>
      <c r="B2" s="173"/>
      <c r="C2" s="173"/>
      <c r="D2" s="173"/>
      <c r="E2" s="173"/>
      <c r="F2" s="173"/>
      <c r="G2" s="173"/>
      <c r="H2" s="173"/>
      <c r="I2" s="173"/>
      <c r="J2" s="173"/>
      <c r="K2" s="173"/>
      <c r="L2" s="173"/>
      <c r="M2" s="173"/>
      <c r="N2" s="173"/>
      <c r="O2" s="173"/>
      <c r="P2" s="173"/>
      <c r="Q2" s="173"/>
      <c r="R2" s="173"/>
      <c r="S2" s="173"/>
      <c r="T2" s="173"/>
      <c r="U2" s="173"/>
      <c r="V2" s="173"/>
      <c r="W2" s="173"/>
      <c r="X2" s="173"/>
      <c r="Y2" s="174"/>
      <c r="Z2" s="175"/>
      <c r="AA2" s="175"/>
      <c r="AB2" s="175"/>
      <c r="AC2" s="176"/>
      <c r="AD2" s="176"/>
      <c r="AE2" s="176"/>
      <c r="AF2" s="176"/>
      <c r="AG2" s="176"/>
      <c r="AH2" s="177"/>
      <c r="AI2" s="515" t="s">
        <v>2017</v>
      </c>
      <c r="AJ2" s="516"/>
      <c r="AK2" s="516"/>
      <c r="AL2" s="517"/>
      <c r="AM2" s="178"/>
      <c r="AN2" s="521" t="s">
        <v>3897</v>
      </c>
      <c r="AO2" s="521"/>
      <c r="AP2" s="179"/>
      <c r="AQ2" s="175"/>
      <c r="AR2" s="175"/>
      <c r="AS2" s="180"/>
    </row>
    <row r="3" spans="1:48" ht="12.95" customHeight="1">
      <c r="A3" s="172"/>
      <c r="B3" s="181"/>
      <c r="C3" s="181"/>
      <c r="D3" s="181"/>
      <c r="E3" s="181"/>
      <c r="F3" s="181"/>
      <c r="G3" s="181"/>
      <c r="H3" s="181"/>
      <c r="I3" s="181"/>
      <c r="J3" s="181"/>
      <c r="K3" s="181"/>
      <c r="L3" s="181"/>
      <c r="M3" s="178"/>
      <c r="N3" s="178"/>
      <c r="O3" s="178"/>
      <c r="P3" s="178"/>
      <c r="Q3" s="178"/>
      <c r="R3" s="178"/>
      <c r="S3" s="178"/>
      <c r="T3" s="178"/>
      <c r="U3" s="178"/>
      <c r="V3" s="178"/>
      <c r="W3" s="178"/>
      <c r="X3" s="178"/>
      <c r="Y3" s="178"/>
      <c r="Z3" s="178"/>
      <c r="AA3" s="178"/>
      <c r="AB3" s="178"/>
      <c r="AI3" s="518" t="s">
        <v>1990</v>
      </c>
      <c r="AJ3" s="519"/>
      <c r="AK3" s="519"/>
      <c r="AL3" s="520"/>
      <c r="AM3" s="182"/>
      <c r="AN3" s="521"/>
      <c r="AO3" s="521"/>
      <c r="AP3" s="183"/>
      <c r="AQ3" s="184"/>
      <c r="AR3" s="184"/>
      <c r="AS3" s="185"/>
    </row>
    <row r="4" spans="1:48" ht="3.95" customHeight="1">
      <c r="A4" s="172"/>
      <c r="B4" s="181"/>
      <c r="C4" s="181"/>
      <c r="D4" s="181"/>
      <c r="E4" s="181"/>
      <c r="F4" s="181"/>
      <c r="G4" s="181"/>
      <c r="H4" s="181"/>
      <c r="I4" s="181"/>
      <c r="J4" s="181"/>
      <c r="K4" s="181"/>
      <c r="L4" s="181"/>
      <c r="M4" s="178"/>
      <c r="N4" s="178"/>
      <c r="O4" s="178"/>
      <c r="P4" s="178"/>
      <c r="Q4" s="178"/>
      <c r="R4" s="178"/>
      <c r="S4" s="178"/>
      <c r="T4" s="178"/>
      <c r="U4" s="178"/>
      <c r="V4" s="178"/>
      <c r="W4" s="178"/>
      <c r="X4" s="178"/>
      <c r="Y4" s="178"/>
      <c r="Z4" s="178"/>
      <c r="AA4" s="178"/>
      <c r="AB4" s="178"/>
      <c r="AF4" s="186"/>
      <c r="AG4" s="187"/>
      <c r="AH4" s="188"/>
      <c r="AI4" s="189"/>
      <c r="AJ4" s="189"/>
      <c r="AK4" s="189"/>
      <c r="AL4" s="189"/>
      <c r="AM4" s="190"/>
      <c r="AN4" s="183"/>
      <c r="AO4" s="183"/>
      <c r="AP4" s="183"/>
      <c r="AQ4" s="184"/>
      <c r="AR4" s="184"/>
      <c r="AS4" s="185"/>
    </row>
    <row r="5" spans="1:48" ht="12.95" customHeight="1">
      <c r="A5" s="172"/>
      <c r="B5" s="181"/>
      <c r="C5" s="181"/>
      <c r="D5" s="181"/>
      <c r="E5" s="181"/>
      <c r="F5" s="181"/>
      <c r="G5" s="181"/>
      <c r="H5" s="191"/>
      <c r="I5" s="181"/>
      <c r="J5" s="181"/>
      <c r="K5" s="181"/>
      <c r="L5" s="181"/>
      <c r="M5" s="178"/>
      <c r="N5" s="178"/>
      <c r="O5" s="178"/>
      <c r="P5" s="178"/>
      <c r="Q5" s="192"/>
      <c r="R5" s="178"/>
      <c r="S5" s="178"/>
      <c r="T5" s="178"/>
      <c r="U5" s="178"/>
      <c r="V5" s="178"/>
      <c r="W5" s="178"/>
      <c r="X5" s="178"/>
      <c r="Y5" s="178"/>
      <c r="Z5" s="178"/>
      <c r="AA5" s="178"/>
      <c r="AB5" s="178"/>
      <c r="AF5" s="186"/>
      <c r="AG5" s="187"/>
      <c r="AH5" s="188"/>
      <c r="AI5" s="515" t="s">
        <v>2016</v>
      </c>
      <c r="AJ5" s="516"/>
      <c r="AK5" s="516"/>
      <c r="AL5" s="517"/>
      <c r="AM5" s="190"/>
      <c r="AN5" s="532">
        <v>1</v>
      </c>
      <c r="AO5" s="183"/>
      <c r="AP5" s="183"/>
      <c r="AQ5" s="184"/>
      <c r="AR5" s="184"/>
      <c r="AS5" s="185"/>
    </row>
    <row r="6" spans="1:48" ht="12.95" customHeight="1">
      <c r="A6" s="172"/>
      <c r="B6" s="181"/>
      <c r="C6" s="181"/>
      <c r="D6" s="181"/>
      <c r="E6" s="181"/>
      <c r="F6" s="181"/>
      <c r="G6" s="181"/>
      <c r="H6" s="181"/>
      <c r="I6" s="181"/>
      <c r="J6" s="181"/>
      <c r="K6" s="181"/>
      <c r="L6" s="181"/>
      <c r="M6" s="178"/>
      <c r="N6" s="178"/>
      <c r="O6" s="178"/>
      <c r="P6" s="178"/>
      <c r="Q6" s="178"/>
      <c r="R6" s="178"/>
      <c r="S6" s="178"/>
      <c r="T6" s="178"/>
      <c r="U6" s="178"/>
      <c r="V6" s="178"/>
      <c r="W6" s="178"/>
      <c r="X6" s="178"/>
      <c r="Y6" s="178"/>
      <c r="Z6" s="178"/>
      <c r="AA6" s="178"/>
      <c r="AB6" s="178"/>
      <c r="AF6" s="186"/>
      <c r="AG6" s="187"/>
      <c r="AH6" s="188"/>
      <c r="AI6" s="533" t="s">
        <v>1991</v>
      </c>
      <c r="AJ6" s="534"/>
      <c r="AK6" s="534"/>
      <c r="AL6" s="535"/>
      <c r="AM6" s="190"/>
      <c r="AN6" s="532"/>
      <c r="AO6" s="183"/>
      <c r="AP6" s="183"/>
      <c r="AQ6" s="184"/>
      <c r="AR6" s="184"/>
      <c r="AS6" s="185"/>
    </row>
    <row r="7" spans="1:48" ht="3.95" customHeight="1">
      <c r="A7" s="172"/>
      <c r="B7" s="181"/>
      <c r="C7" s="181"/>
      <c r="D7" s="181"/>
      <c r="E7" s="181"/>
      <c r="F7" s="181"/>
      <c r="G7" s="181"/>
      <c r="H7" s="181"/>
      <c r="I7" s="181"/>
      <c r="J7" s="181"/>
      <c r="K7" s="181"/>
      <c r="L7" s="181"/>
      <c r="M7" s="178"/>
      <c r="N7" s="178"/>
      <c r="O7" s="178"/>
      <c r="P7" s="178"/>
      <c r="Q7" s="178"/>
      <c r="R7" s="178"/>
      <c r="S7" s="178"/>
      <c r="T7" s="178"/>
      <c r="U7" s="178"/>
      <c r="V7" s="178"/>
      <c r="W7" s="178"/>
      <c r="X7" s="178"/>
      <c r="Y7" s="178"/>
      <c r="Z7" s="178"/>
      <c r="AA7" s="178"/>
      <c r="AB7" s="178"/>
      <c r="AF7" s="186"/>
      <c r="AG7" s="187"/>
      <c r="AH7" s="188"/>
      <c r="AI7" s="193"/>
      <c r="AJ7" s="193"/>
      <c r="AK7" s="193"/>
      <c r="AL7" s="194"/>
      <c r="AM7" s="190"/>
      <c r="AN7" s="188"/>
      <c r="AO7" s="183"/>
      <c r="AP7" s="183"/>
      <c r="AQ7" s="184"/>
      <c r="AR7" s="184"/>
      <c r="AS7" s="185"/>
    </row>
    <row r="8" spans="1:48" ht="17.100000000000001" customHeight="1">
      <c r="A8" s="172"/>
      <c r="B8" s="181"/>
      <c r="C8" s="536" t="s">
        <v>2052</v>
      </c>
      <c r="D8" s="537"/>
      <c r="E8" s="537"/>
      <c r="F8" s="537"/>
      <c r="G8" s="537"/>
      <c r="H8" s="537"/>
      <c r="I8" s="537"/>
      <c r="J8" s="537"/>
      <c r="K8" s="537"/>
      <c r="L8" s="537"/>
      <c r="M8" s="537"/>
      <c r="N8" s="537"/>
      <c r="O8" s="537"/>
      <c r="P8" s="537"/>
      <c r="Q8" s="537"/>
      <c r="R8" s="537"/>
      <c r="S8" s="537"/>
      <c r="T8" s="537"/>
      <c r="U8" s="537"/>
      <c r="V8" s="537"/>
      <c r="W8" s="537"/>
      <c r="X8" s="195"/>
      <c r="Y8" s="497" t="s">
        <v>2053</v>
      </c>
      <c r="Z8" s="497"/>
      <c r="AA8" s="497"/>
      <c r="AB8" s="497"/>
      <c r="AC8" s="497"/>
      <c r="AD8" s="497"/>
      <c r="AE8" s="497"/>
      <c r="AF8" s="497"/>
      <c r="AG8" s="497"/>
      <c r="AH8" s="497"/>
      <c r="AI8" s="497"/>
      <c r="AJ8" s="497"/>
      <c r="AK8" s="497"/>
      <c r="AL8" s="497"/>
      <c r="AM8" s="497"/>
      <c r="AN8" s="497"/>
      <c r="AO8" s="497"/>
      <c r="AP8" s="498"/>
      <c r="AQ8" s="184"/>
      <c r="AR8" s="184"/>
      <c r="AS8" s="185"/>
    </row>
    <row r="9" spans="1:48" ht="3.95" customHeight="1">
      <c r="A9" s="172"/>
      <c r="B9" s="181"/>
      <c r="C9" s="181"/>
      <c r="D9" s="181"/>
      <c r="E9" s="181"/>
      <c r="F9" s="181"/>
      <c r="G9" s="181"/>
      <c r="H9" s="181"/>
      <c r="I9" s="181"/>
      <c r="J9" s="181"/>
      <c r="K9" s="181"/>
      <c r="L9" s="181"/>
      <c r="M9" s="178"/>
      <c r="N9" s="178"/>
      <c r="O9" s="178"/>
      <c r="P9" s="178"/>
      <c r="Q9" s="178"/>
      <c r="R9" s="178"/>
      <c r="S9" s="178"/>
      <c r="T9" s="178"/>
      <c r="U9" s="178"/>
      <c r="V9" s="178"/>
      <c r="W9" s="178"/>
      <c r="X9" s="178"/>
      <c r="Y9" s="178"/>
      <c r="Z9" s="178"/>
      <c r="AA9" s="178"/>
      <c r="AB9" s="178"/>
      <c r="AF9" s="186"/>
      <c r="AG9" s="187"/>
      <c r="AH9" s="188"/>
      <c r="AI9" s="193"/>
      <c r="AJ9" s="193"/>
      <c r="AK9" s="193"/>
      <c r="AL9" s="194"/>
      <c r="AM9" s="190"/>
      <c r="AN9" s="188"/>
      <c r="AO9" s="183"/>
      <c r="AP9" s="183"/>
      <c r="AQ9" s="184"/>
      <c r="AR9" s="184"/>
      <c r="AS9" s="185"/>
    </row>
    <row r="10" spans="1:48" ht="15" customHeight="1">
      <c r="A10" s="172"/>
      <c r="B10" s="181"/>
      <c r="C10" s="181"/>
      <c r="D10" s="507" t="s">
        <v>2056</v>
      </c>
      <c r="E10" s="507"/>
      <c r="F10" s="507"/>
      <c r="G10" s="507"/>
      <c r="H10" s="507"/>
      <c r="I10" s="196" t="s">
        <v>2</v>
      </c>
      <c r="J10" s="538" t="s">
        <v>952</v>
      </c>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40"/>
      <c r="AM10" s="196" t="s">
        <v>2</v>
      </c>
      <c r="AN10" s="486" t="s">
        <v>1960</v>
      </c>
      <c r="AO10" s="487"/>
      <c r="AP10" s="183"/>
      <c r="AQ10" s="184"/>
      <c r="AR10" s="184"/>
      <c r="AS10" s="185"/>
      <c r="AV10" s="197" t="str">
        <f>IF(J10="","listevide",SUBSTITUTE(J10," ","_"))</f>
        <v>Université_Aboubeker_Belkaid_de_Tlemcen</v>
      </c>
    </row>
    <row r="11" spans="1:48" ht="3.95" customHeight="1">
      <c r="A11" s="172"/>
      <c r="B11" s="181"/>
      <c r="C11" s="181"/>
      <c r="D11" s="181"/>
      <c r="E11" s="181"/>
      <c r="F11" s="181"/>
      <c r="G11" s="181"/>
      <c r="H11" s="181"/>
      <c r="I11" s="181"/>
      <c r="J11" s="173"/>
      <c r="K11" s="173"/>
      <c r="L11" s="173"/>
      <c r="M11" s="198"/>
      <c r="N11" s="198"/>
      <c r="O11" s="198"/>
      <c r="P11" s="198"/>
      <c r="Q11" s="198"/>
      <c r="R11" s="198"/>
      <c r="S11" s="198"/>
      <c r="T11" s="198"/>
      <c r="U11" s="198"/>
      <c r="V11" s="198"/>
      <c r="W11" s="198"/>
      <c r="X11" s="198"/>
      <c r="Y11" s="198"/>
      <c r="Z11" s="198"/>
      <c r="AA11" s="198"/>
      <c r="AB11" s="198"/>
      <c r="AC11" s="199"/>
      <c r="AD11" s="199"/>
      <c r="AE11" s="199"/>
      <c r="AF11" s="200"/>
      <c r="AG11" s="201"/>
      <c r="AH11" s="202"/>
      <c r="AI11" s="203"/>
      <c r="AJ11" s="203"/>
      <c r="AK11" s="203"/>
      <c r="AL11" s="204"/>
      <c r="AM11" s="190"/>
      <c r="AN11" s="205"/>
      <c r="AO11" s="206"/>
      <c r="AP11" s="183"/>
      <c r="AQ11" s="184"/>
      <c r="AR11" s="184"/>
      <c r="AS11" s="185"/>
    </row>
    <row r="12" spans="1:48" ht="15" customHeight="1">
      <c r="A12" s="172"/>
      <c r="B12" s="181"/>
      <c r="C12" s="181"/>
      <c r="D12" s="507" t="s">
        <v>2057</v>
      </c>
      <c r="E12" s="507"/>
      <c r="F12" s="507"/>
      <c r="G12" s="507"/>
      <c r="H12" s="507"/>
      <c r="I12" s="196" t="s">
        <v>2</v>
      </c>
      <c r="J12" s="522" t="s">
        <v>2384</v>
      </c>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196" t="s">
        <v>2</v>
      </c>
      <c r="AN12" s="486" t="s">
        <v>2051</v>
      </c>
      <c r="AO12" s="487"/>
      <c r="AP12" s="183"/>
      <c r="AQ12" s="184"/>
      <c r="AR12" s="184"/>
      <c r="AS12" s="185"/>
    </row>
    <row r="13" spans="1:48" ht="3.95" customHeight="1">
      <c r="A13" s="172"/>
      <c r="B13" s="181"/>
      <c r="C13" s="181"/>
      <c r="D13" s="181"/>
      <c r="E13" s="181"/>
      <c r="F13" s="181"/>
      <c r="G13" s="181"/>
      <c r="H13" s="181"/>
      <c r="I13" s="181"/>
      <c r="J13" s="181"/>
      <c r="K13" s="181"/>
      <c r="L13" s="181"/>
      <c r="M13" s="178"/>
      <c r="N13" s="178"/>
      <c r="O13" s="178"/>
      <c r="P13" s="178"/>
      <c r="Q13" s="178"/>
      <c r="R13" s="178"/>
      <c r="S13" s="178"/>
      <c r="T13" s="178"/>
      <c r="U13" s="207"/>
      <c r="V13" s="207"/>
      <c r="W13" s="207"/>
      <c r="X13" s="207"/>
      <c r="Y13" s="207"/>
      <c r="Z13" s="207"/>
      <c r="AA13" s="207"/>
      <c r="AB13" s="207"/>
      <c r="AC13" s="207"/>
      <c r="AF13" s="186"/>
      <c r="AG13" s="187"/>
      <c r="AH13" s="188"/>
      <c r="AI13" s="193"/>
      <c r="AJ13" s="193"/>
      <c r="AK13" s="193"/>
      <c r="AL13" s="194"/>
      <c r="AM13" s="190"/>
      <c r="AN13" s="486"/>
      <c r="AO13" s="487"/>
      <c r="AP13" s="183"/>
      <c r="AQ13" s="184"/>
      <c r="AR13" s="184"/>
      <c r="AS13" s="185"/>
    </row>
    <row r="14" spans="1:48" ht="15" customHeight="1">
      <c r="A14" s="172"/>
      <c r="B14" s="181"/>
      <c r="C14" s="181"/>
      <c r="D14" s="507" t="s">
        <v>2058</v>
      </c>
      <c r="E14" s="507"/>
      <c r="F14" s="507"/>
      <c r="G14" s="507"/>
      <c r="H14" s="507"/>
      <c r="I14" s="196" t="s">
        <v>2</v>
      </c>
      <c r="J14" s="541" t="s">
        <v>3896</v>
      </c>
      <c r="K14" s="541"/>
      <c r="L14" s="541"/>
      <c r="M14" s="541"/>
      <c r="N14" s="541"/>
      <c r="O14" s="541"/>
      <c r="P14" s="208"/>
      <c r="Q14" s="523" t="s">
        <v>2055</v>
      </c>
      <c r="R14" s="524"/>
      <c r="S14" s="524"/>
      <c r="T14" s="524"/>
      <c r="U14" s="525"/>
      <c r="V14" s="184"/>
      <c r="W14" s="526" t="s">
        <v>2065</v>
      </c>
      <c r="X14" s="527"/>
      <c r="Y14" s="527"/>
      <c r="Z14" s="527"/>
      <c r="AA14" s="527"/>
      <c r="AB14" s="527"/>
      <c r="AC14" s="528"/>
      <c r="AD14" s="208"/>
      <c r="AE14" s="529" t="s">
        <v>3899</v>
      </c>
      <c r="AF14" s="530"/>
      <c r="AG14" s="530"/>
      <c r="AH14" s="530"/>
      <c r="AI14" s="530"/>
      <c r="AJ14" s="530"/>
      <c r="AK14" s="530"/>
      <c r="AL14" s="531"/>
      <c r="AM14" s="196" t="s">
        <v>2</v>
      </c>
      <c r="AN14" s="486" t="s">
        <v>2066</v>
      </c>
      <c r="AO14" s="487"/>
      <c r="AP14" s="183"/>
      <c r="AQ14" s="184"/>
      <c r="AR14" s="184"/>
      <c r="AS14" s="185"/>
    </row>
    <row r="15" spans="1:48" ht="3.95" customHeight="1">
      <c r="A15" s="172"/>
      <c r="B15" s="181"/>
      <c r="C15" s="181"/>
      <c r="D15" s="181"/>
      <c r="E15" s="181"/>
      <c r="F15" s="181"/>
      <c r="G15" s="181"/>
      <c r="H15" s="181"/>
      <c r="I15" s="181"/>
      <c r="J15" s="181"/>
      <c r="K15" s="181"/>
      <c r="L15" s="181"/>
      <c r="M15" s="178"/>
      <c r="N15" s="178"/>
      <c r="O15" s="178"/>
      <c r="P15" s="178"/>
      <c r="Q15" s="178"/>
      <c r="R15" s="178"/>
      <c r="S15" s="178"/>
      <c r="T15" s="178"/>
      <c r="U15" s="178"/>
      <c r="V15" s="178"/>
      <c r="W15" s="178"/>
      <c r="X15" s="178"/>
      <c r="Y15" s="178"/>
      <c r="Z15" s="178"/>
      <c r="AA15" s="178"/>
      <c r="AB15" s="208"/>
      <c r="AF15" s="186"/>
      <c r="AG15" s="187"/>
      <c r="AH15" s="188"/>
      <c r="AI15" s="193"/>
      <c r="AJ15" s="193"/>
      <c r="AK15" s="193"/>
      <c r="AL15" s="194"/>
      <c r="AM15" s="190"/>
      <c r="AN15" s="486"/>
      <c r="AO15" s="487"/>
      <c r="AP15" s="183"/>
      <c r="AQ15" s="184"/>
      <c r="AR15" s="184"/>
      <c r="AS15" s="185"/>
    </row>
    <row r="16" spans="1:48" ht="15" customHeight="1">
      <c r="A16" s="172"/>
      <c r="B16" s="181"/>
      <c r="C16" s="181"/>
      <c r="D16" s="507" t="s">
        <v>2059</v>
      </c>
      <c r="E16" s="507"/>
      <c r="F16" s="507"/>
      <c r="G16" s="507"/>
      <c r="H16" s="507"/>
      <c r="I16" s="196" t="s">
        <v>2</v>
      </c>
      <c r="J16" s="488" t="s">
        <v>3898</v>
      </c>
      <c r="K16" s="489"/>
      <c r="L16" s="489"/>
      <c r="M16" s="489"/>
      <c r="N16" s="489"/>
      <c r="O16" s="489"/>
      <c r="P16" s="489"/>
      <c r="Q16" s="489"/>
      <c r="R16" s="489"/>
      <c r="S16" s="489"/>
      <c r="T16" s="489"/>
      <c r="U16" s="490"/>
      <c r="V16" s="208"/>
      <c r="W16" s="491"/>
      <c r="X16" s="492"/>
      <c r="Y16" s="492"/>
      <c r="Z16" s="492"/>
      <c r="AA16" s="492"/>
      <c r="AB16" s="492"/>
      <c r="AC16" s="492"/>
      <c r="AD16" s="492"/>
      <c r="AE16" s="492"/>
      <c r="AF16" s="492"/>
      <c r="AG16" s="492"/>
      <c r="AH16" s="492"/>
      <c r="AI16" s="492"/>
      <c r="AJ16" s="492"/>
      <c r="AK16" s="492"/>
      <c r="AL16" s="493"/>
      <c r="AM16" s="196" t="s">
        <v>2</v>
      </c>
      <c r="AN16" s="486" t="s">
        <v>2054</v>
      </c>
      <c r="AO16" s="487"/>
      <c r="AP16" s="183"/>
      <c r="AQ16" s="184"/>
      <c r="AR16" s="184"/>
      <c r="AS16" s="185"/>
    </row>
    <row r="17" spans="1:51" ht="3.75" customHeight="1">
      <c r="A17" s="172"/>
      <c r="B17" s="181"/>
      <c r="C17" s="181"/>
      <c r="D17" s="181"/>
      <c r="E17" s="181"/>
      <c r="F17" s="181"/>
      <c r="G17" s="181"/>
      <c r="H17" s="181"/>
      <c r="I17" s="181"/>
      <c r="J17" s="181"/>
      <c r="K17" s="181"/>
      <c r="L17" s="181"/>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209"/>
      <c r="AP17" s="209"/>
      <c r="AQ17" s="210"/>
      <c r="AR17" s="210"/>
      <c r="AS17" s="211"/>
    </row>
    <row r="18" spans="1:51" ht="17.100000000000001" customHeight="1">
      <c r="A18" s="212"/>
      <c r="B18" s="213"/>
      <c r="C18" s="536" t="s">
        <v>2023</v>
      </c>
      <c r="D18" s="537"/>
      <c r="E18" s="537"/>
      <c r="F18" s="537"/>
      <c r="G18" s="537"/>
      <c r="H18" s="537"/>
      <c r="I18" s="537"/>
      <c r="J18" s="537"/>
      <c r="K18" s="537"/>
      <c r="L18" s="537"/>
      <c r="M18" s="537"/>
      <c r="N18" s="537"/>
      <c r="O18" s="537"/>
      <c r="P18" s="537"/>
      <c r="Q18" s="537"/>
      <c r="R18" s="537"/>
      <c r="S18" s="537"/>
      <c r="T18" s="537"/>
      <c r="U18" s="537"/>
      <c r="V18" s="537"/>
      <c r="W18" s="537"/>
      <c r="X18" s="195"/>
      <c r="Y18" s="497" t="s">
        <v>2029</v>
      </c>
      <c r="Z18" s="497"/>
      <c r="AA18" s="497"/>
      <c r="AB18" s="497"/>
      <c r="AC18" s="497"/>
      <c r="AD18" s="497"/>
      <c r="AE18" s="497"/>
      <c r="AF18" s="497"/>
      <c r="AG18" s="497"/>
      <c r="AH18" s="497"/>
      <c r="AI18" s="497"/>
      <c r="AJ18" s="497"/>
      <c r="AK18" s="497"/>
      <c r="AL18" s="497"/>
      <c r="AM18" s="497"/>
      <c r="AN18" s="497"/>
      <c r="AO18" s="497"/>
      <c r="AP18" s="498"/>
      <c r="AQ18" s="213"/>
      <c r="AR18" s="213"/>
      <c r="AS18" s="214"/>
    </row>
    <row r="19" spans="1:51" ht="3.95" customHeight="1">
      <c r="A19" s="215"/>
      <c r="B19" s="215"/>
      <c r="C19" s="216"/>
      <c r="D19" s="217"/>
      <c r="E19" s="217"/>
      <c r="F19" s="217"/>
      <c r="G19" s="217"/>
      <c r="H19" s="217"/>
      <c r="I19" s="217"/>
      <c r="J19" s="217"/>
      <c r="K19" s="217"/>
      <c r="L19" s="217"/>
      <c r="M19" s="217"/>
      <c r="N19" s="217"/>
      <c r="O19" s="217"/>
      <c r="P19" s="217"/>
      <c r="Q19" s="217"/>
      <c r="R19" s="217"/>
      <c r="S19" s="217"/>
      <c r="T19" s="217"/>
      <c r="U19" s="217"/>
      <c r="V19" s="217"/>
      <c r="W19" s="217"/>
      <c r="X19" s="217"/>
      <c r="Y19" s="217"/>
      <c r="Z19" s="213"/>
      <c r="AA19" s="213"/>
      <c r="AB19" s="213"/>
      <c r="AC19" s="213"/>
      <c r="AD19" s="213"/>
      <c r="AE19" s="213"/>
      <c r="AF19" s="213"/>
      <c r="AG19" s="213"/>
      <c r="AH19" s="213"/>
      <c r="AI19" s="213"/>
      <c r="AJ19" s="213"/>
      <c r="AK19" s="213"/>
      <c r="AL19" s="213"/>
      <c r="AM19" s="213"/>
      <c r="AN19" s="213"/>
      <c r="AO19" s="213"/>
      <c r="AP19" s="213"/>
      <c r="AQ19" s="213"/>
      <c r="AR19" s="213"/>
      <c r="AS19" s="214"/>
    </row>
    <row r="20" spans="1:51" ht="15" customHeight="1">
      <c r="A20" s="215"/>
      <c r="B20" s="215"/>
      <c r="C20" s="213"/>
      <c r="D20" s="507" t="s">
        <v>2060</v>
      </c>
      <c r="E20" s="507"/>
      <c r="F20" s="507"/>
      <c r="G20" s="507"/>
      <c r="H20" s="507"/>
      <c r="I20" s="196" t="s">
        <v>2</v>
      </c>
      <c r="J20" s="541" t="s">
        <v>3900</v>
      </c>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196" t="s">
        <v>2</v>
      </c>
      <c r="AN20" s="569" t="s">
        <v>1975</v>
      </c>
      <c r="AO20" s="570"/>
      <c r="AP20" s="215"/>
      <c r="AQ20" s="213"/>
      <c r="AR20" s="213"/>
      <c r="AS20" s="214"/>
    </row>
    <row r="21" spans="1:51" s="222" customFormat="1" ht="3.95" customHeight="1">
      <c r="A21" s="215"/>
      <c r="B21" s="218"/>
      <c r="C21" s="208"/>
      <c r="D21" s="219"/>
      <c r="E21" s="219"/>
      <c r="F21" s="219"/>
      <c r="G21" s="217"/>
      <c r="H21" s="217"/>
      <c r="I21" s="213"/>
      <c r="J21" s="217"/>
      <c r="K21" s="217"/>
      <c r="L21" s="217"/>
      <c r="M21" s="217"/>
      <c r="N21" s="217"/>
      <c r="O21" s="217"/>
      <c r="P21" s="217"/>
      <c r="Q21" s="217"/>
      <c r="R21" s="217"/>
      <c r="S21" s="217"/>
      <c r="T21" s="217"/>
      <c r="U21" s="217"/>
      <c r="V21" s="217"/>
      <c r="W21" s="217"/>
      <c r="X21" s="217"/>
      <c r="Y21" s="217"/>
      <c r="Z21" s="217"/>
      <c r="AA21" s="217"/>
      <c r="AB21" s="217"/>
      <c r="AC21" s="217"/>
      <c r="AD21" s="219"/>
      <c r="AE21" s="217"/>
      <c r="AF21" s="217"/>
      <c r="AG21" s="217"/>
      <c r="AH21" s="217"/>
      <c r="AI21" s="217"/>
      <c r="AJ21" s="217"/>
      <c r="AK21" s="217"/>
      <c r="AL21" s="217"/>
      <c r="AM21" s="220"/>
      <c r="AN21" s="217"/>
      <c r="AO21" s="217"/>
      <c r="AP21" s="208"/>
      <c r="AQ21" s="208"/>
      <c r="AR21" s="208"/>
      <c r="AS21" s="221"/>
    </row>
    <row r="22" spans="1:51" ht="14.25" customHeight="1">
      <c r="A22" s="215"/>
      <c r="B22" s="215"/>
      <c r="C22" s="213"/>
      <c r="D22" s="507" t="s">
        <v>2061</v>
      </c>
      <c r="E22" s="507"/>
      <c r="F22" s="507"/>
      <c r="G22" s="507"/>
      <c r="H22" s="507"/>
      <c r="I22" s="196" t="s">
        <v>2</v>
      </c>
      <c r="J22" s="541" t="s">
        <v>3901</v>
      </c>
      <c r="K22" s="541"/>
      <c r="L22" s="541"/>
      <c r="M22" s="541"/>
      <c r="N22" s="541"/>
      <c r="O22" s="541"/>
      <c r="P22" s="208"/>
      <c r="Q22" s="571" t="s">
        <v>2063</v>
      </c>
      <c r="R22" s="571"/>
      <c r="S22" s="571"/>
      <c r="T22" s="571"/>
      <c r="U22" s="571"/>
      <c r="V22" s="208"/>
      <c r="W22" s="526" t="s">
        <v>2064</v>
      </c>
      <c r="X22" s="527"/>
      <c r="Y22" s="527"/>
      <c r="Z22" s="527"/>
      <c r="AA22" s="527"/>
      <c r="AB22" s="527"/>
      <c r="AC22" s="528"/>
      <c r="AD22" s="208"/>
      <c r="AE22" s="529" t="s">
        <v>3899</v>
      </c>
      <c r="AF22" s="530"/>
      <c r="AG22" s="530"/>
      <c r="AH22" s="530"/>
      <c r="AI22" s="530"/>
      <c r="AJ22" s="530"/>
      <c r="AK22" s="530"/>
      <c r="AL22" s="531"/>
      <c r="AM22" s="196" t="s">
        <v>2</v>
      </c>
      <c r="AN22" s="486" t="s">
        <v>2037</v>
      </c>
      <c r="AO22" s="487"/>
      <c r="AP22" s="213"/>
      <c r="AQ22" s="213"/>
      <c r="AR22" s="213"/>
      <c r="AS22" s="214"/>
    </row>
    <row r="23" spans="1:51" ht="3.95" customHeight="1">
      <c r="A23" s="215"/>
      <c r="B23" s="215"/>
      <c r="C23" s="213"/>
      <c r="D23" s="219"/>
      <c r="E23" s="219"/>
      <c r="F23" s="219"/>
      <c r="G23" s="219"/>
      <c r="H23" s="219"/>
      <c r="I23" s="213"/>
      <c r="J23" s="219"/>
      <c r="K23" s="219"/>
      <c r="L23" s="219"/>
      <c r="M23" s="217"/>
      <c r="N23" s="217"/>
      <c r="O23" s="217"/>
      <c r="P23" s="217"/>
      <c r="Q23" s="217"/>
      <c r="R23" s="217"/>
      <c r="S23" s="217"/>
      <c r="T23" s="217"/>
      <c r="U23" s="217"/>
      <c r="V23" s="217"/>
      <c r="W23" s="217"/>
      <c r="X23" s="217"/>
      <c r="Y23" s="217"/>
      <c r="Z23" s="219"/>
      <c r="AA23" s="219"/>
      <c r="AB23" s="219"/>
      <c r="AC23" s="219"/>
      <c r="AD23" s="219"/>
      <c r="AE23" s="219"/>
      <c r="AF23" s="219"/>
      <c r="AG23" s="219"/>
      <c r="AH23" s="219"/>
      <c r="AI23" s="219"/>
      <c r="AJ23" s="219"/>
      <c r="AK23" s="219"/>
      <c r="AL23" s="219"/>
      <c r="AM23" s="220"/>
      <c r="AN23" s="219"/>
      <c r="AO23" s="219"/>
      <c r="AP23" s="213"/>
      <c r="AQ23" s="213"/>
      <c r="AR23" s="213"/>
      <c r="AS23" s="214"/>
    </row>
    <row r="24" spans="1:51" ht="15" customHeight="1">
      <c r="A24" s="215"/>
      <c r="B24" s="215"/>
      <c r="C24" s="213"/>
      <c r="D24" s="507" t="s">
        <v>2062</v>
      </c>
      <c r="E24" s="507"/>
      <c r="F24" s="507"/>
      <c r="G24" s="507"/>
      <c r="H24" s="507"/>
      <c r="I24" s="196" t="s">
        <v>2</v>
      </c>
      <c r="J24" s="488" t="s">
        <v>3895</v>
      </c>
      <c r="K24" s="489"/>
      <c r="L24" s="489"/>
      <c r="M24" s="489"/>
      <c r="N24" s="489"/>
      <c r="O24" s="489"/>
      <c r="P24" s="489"/>
      <c r="Q24" s="489"/>
      <c r="R24" s="489"/>
      <c r="S24" s="489"/>
      <c r="T24" s="489"/>
      <c r="U24" s="490"/>
      <c r="V24" s="223"/>
      <c r="W24" s="508"/>
      <c r="X24" s="509"/>
      <c r="Y24" s="509"/>
      <c r="Z24" s="509"/>
      <c r="AA24" s="509"/>
      <c r="AB24" s="509"/>
      <c r="AC24" s="509"/>
      <c r="AD24" s="509"/>
      <c r="AE24" s="509"/>
      <c r="AF24" s="509"/>
      <c r="AG24" s="509"/>
      <c r="AH24" s="509"/>
      <c r="AI24" s="509"/>
      <c r="AJ24" s="509"/>
      <c r="AK24" s="509"/>
      <c r="AL24" s="510"/>
      <c r="AM24" s="196" t="s">
        <v>2</v>
      </c>
      <c r="AN24" s="569" t="s">
        <v>1989</v>
      </c>
      <c r="AO24" s="570"/>
      <c r="AP24" s="213"/>
      <c r="AQ24" s="213"/>
      <c r="AR24" s="213"/>
      <c r="AS24" s="214"/>
    </row>
    <row r="25" spans="1:51" ht="3.95" customHeight="1">
      <c r="A25" s="215"/>
      <c r="B25" s="215"/>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4"/>
    </row>
    <row r="26" spans="1:51" ht="17.100000000000001" customHeight="1">
      <c r="A26" s="215"/>
      <c r="B26" s="215"/>
      <c r="C26" s="536" t="s">
        <v>2024</v>
      </c>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497" t="s">
        <v>3865</v>
      </c>
      <c r="AE26" s="497"/>
      <c r="AF26" s="497"/>
      <c r="AG26" s="497"/>
      <c r="AH26" s="497"/>
      <c r="AI26" s="497"/>
      <c r="AJ26" s="497"/>
      <c r="AK26" s="497"/>
      <c r="AL26" s="497"/>
      <c r="AM26" s="497"/>
      <c r="AN26" s="497"/>
      <c r="AO26" s="497"/>
      <c r="AP26" s="498"/>
      <c r="AQ26" s="213"/>
      <c r="AR26" s="213"/>
      <c r="AS26" s="214"/>
    </row>
    <row r="27" spans="1:51" ht="3.95" customHeight="1">
      <c r="A27" s="215"/>
      <c r="B27" s="215"/>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3"/>
      <c r="AB27" s="213"/>
      <c r="AC27" s="213"/>
      <c r="AD27" s="213"/>
      <c r="AE27" s="216"/>
      <c r="AF27" s="216"/>
      <c r="AG27" s="216"/>
      <c r="AH27" s="216"/>
      <c r="AI27" s="216"/>
      <c r="AJ27" s="216"/>
      <c r="AK27" s="216"/>
      <c r="AL27" s="216"/>
      <c r="AM27" s="216"/>
      <c r="AN27" s="216"/>
      <c r="AO27" s="216"/>
      <c r="AP27" s="213"/>
      <c r="AQ27" s="213"/>
      <c r="AR27" s="213"/>
      <c r="AS27" s="214"/>
    </row>
    <row r="28" spans="1:51" ht="14.1" customHeight="1">
      <c r="A28" s="215"/>
      <c r="B28" s="215"/>
      <c r="C28" s="216"/>
      <c r="D28" s="494" t="s">
        <v>1974</v>
      </c>
      <c r="E28" s="495"/>
      <c r="F28" s="495"/>
      <c r="G28" s="495"/>
      <c r="H28" s="495"/>
      <c r="I28" s="495"/>
      <c r="J28" s="495"/>
      <c r="K28" s="495"/>
      <c r="L28" s="496"/>
      <c r="M28" s="213"/>
      <c r="N28" s="494" t="s">
        <v>2018</v>
      </c>
      <c r="O28" s="495"/>
      <c r="P28" s="495"/>
      <c r="Q28" s="495"/>
      <c r="R28" s="495"/>
      <c r="S28" s="495"/>
      <c r="T28" s="495"/>
      <c r="U28" s="496"/>
      <c r="V28" s="213"/>
      <c r="W28" s="494" t="s">
        <v>2020</v>
      </c>
      <c r="X28" s="495"/>
      <c r="Y28" s="495"/>
      <c r="Z28" s="495"/>
      <c r="AA28" s="495"/>
      <c r="AB28" s="495"/>
      <c r="AC28" s="495"/>
      <c r="AD28" s="495"/>
      <c r="AE28" s="495"/>
      <c r="AF28" s="496"/>
      <c r="AG28" s="208"/>
      <c r="AH28" s="494" t="s">
        <v>2019</v>
      </c>
      <c r="AI28" s="495"/>
      <c r="AJ28" s="495"/>
      <c r="AK28" s="495"/>
      <c r="AL28" s="495"/>
      <c r="AM28" s="495"/>
      <c r="AN28" s="495"/>
      <c r="AO28" s="496"/>
      <c r="AP28" s="213"/>
      <c r="AQ28" s="213"/>
      <c r="AR28" s="213"/>
      <c r="AS28" s="214"/>
    </row>
    <row r="29" spans="1:51" ht="14.1" customHeight="1">
      <c r="A29" s="215"/>
      <c r="B29" s="215"/>
      <c r="C29" s="216"/>
      <c r="D29" s="499" t="s">
        <v>1973</v>
      </c>
      <c r="E29" s="506"/>
      <c r="F29" s="506"/>
      <c r="G29" s="506"/>
      <c r="H29" s="506"/>
      <c r="I29" s="506"/>
      <c r="J29" s="506"/>
      <c r="K29" s="506"/>
      <c r="L29" s="500"/>
      <c r="M29" s="213"/>
      <c r="N29" s="499" t="s">
        <v>793</v>
      </c>
      <c r="O29" s="506"/>
      <c r="P29" s="506"/>
      <c r="Q29" s="506"/>
      <c r="R29" s="506"/>
      <c r="S29" s="506"/>
      <c r="T29" s="506"/>
      <c r="U29" s="500"/>
      <c r="V29" s="213"/>
      <c r="W29" s="499" t="s">
        <v>792</v>
      </c>
      <c r="X29" s="506"/>
      <c r="Y29" s="506"/>
      <c r="Z29" s="506"/>
      <c r="AA29" s="506"/>
      <c r="AB29" s="506"/>
      <c r="AC29" s="506"/>
      <c r="AD29" s="506"/>
      <c r="AE29" s="506"/>
      <c r="AF29" s="500"/>
      <c r="AG29" s="208"/>
      <c r="AH29" s="499" t="s">
        <v>791</v>
      </c>
      <c r="AI29" s="506"/>
      <c r="AJ29" s="506"/>
      <c r="AK29" s="506"/>
      <c r="AL29" s="506"/>
      <c r="AM29" s="506"/>
      <c r="AN29" s="506"/>
      <c r="AO29" s="500"/>
      <c r="AP29" s="213"/>
      <c r="AQ29" s="213"/>
      <c r="AR29" s="213"/>
      <c r="AS29" s="214"/>
    </row>
    <row r="30" spans="1:51" ht="3.95" customHeight="1">
      <c r="A30" s="215"/>
      <c r="B30" s="215"/>
      <c r="C30" s="216"/>
      <c r="D30" s="224"/>
      <c r="E30" s="224"/>
      <c r="F30" s="224"/>
      <c r="G30" s="224"/>
      <c r="H30" s="224"/>
      <c r="I30" s="224"/>
      <c r="J30" s="224"/>
      <c r="K30" s="224"/>
      <c r="L30" s="216"/>
      <c r="M30" s="224"/>
      <c r="N30" s="224"/>
      <c r="O30" s="224"/>
      <c r="P30" s="224"/>
      <c r="Q30" s="224"/>
      <c r="R30" s="224"/>
      <c r="S30" s="224"/>
      <c r="T30" s="224"/>
      <c r="U30" s="224"/>
      <c r="V30" s="213"/>
      <c r="W30" s="216"/>
      <c r="X30" s="216"/>
      <c r="Y30" s="224"/>
      <c r="Z30" s="224"/>
      <c r="AA30" s="224"/>
      <c r="AB30" s="224"/>
      <c r="AC30" s="224"/>
      <c r="AD30" s="224"/>
      <c r="AE30" s="216"/>
      <c r="AF30" s="216"/>
      <c r="AG30" s="216"/>
      <c r="AH30" s="216"/>
      <c r="AI30" s="216"/>
      <c r="AJ30" s="213"/>
      <c r="AK30" s="216"/>
      <c r="AL30" s="216"/>
      <c r="AM30" s="216"/>
      <c r="AN30" s="216"/>
      <c r="AO30" s="216"/>
      <c r="AP30" s="213"/>
      <c r="AQ30" s="213"/>
      <c r="AR30" s="213"/>
      <c r="AS30" s="214"/>
    </row>
    <row r="31" spans="1:51" ht="15" customHeight="1">
      <c r="A31" s="215"/>
      <c r="B31" s="215"/>
      <c r="C31" s="216"/>
      <c r="D31" s="503" t="s">
        <v>3938</v>
      </c>
      <c r="E31" s="504"/>
      <c r="F31" s="504"/>
      <c r="G31" s="504"/>
      <c r="H31" s="504"/>
      <c r="I31" s="504"/>
      <c r="J31" s="504"/>
      <c r="K31" s="504"/>
      <c r="L31" s="505"/>
      <c r="M31" s="225"/>
      <c r="N31" s="503" t="s">
        <v>364</v>
      </c>
      <c r="O31" s="504"/>
      <c r="P31" s="504"/>
      <c r="Q31" s="504"/>
      <c r="R31" s="504"/>
      <c r="S31" s="504"/>
      <c r="T31" s="504"/>
      <c r="U31" s="505"/>
      <c r="V31" s="213"/>
      <c r="W31" s="503"/>
      <c r="X31" s="504"/>
      <c r="Y31" s="504"/>
      <c r="Z31" s="504"/>
      <c r="AA31" s="504"/>
      <c r="AB31" s="504"/>
      <c r="AC31" s="504"/>
      <c r="AD31" s="504"/>
      <c r="AE31" s="504"/>
      <c r="AF31" s="505"/>
      <c r="AH31" s="503"/>
      <c r="AI31" s="504"/>
      <c r="AJ31" s="504"/>
      <c r="AK31" s="504"/>
      <c r="AL31" s="504"/>
      <c r="AM31" s="504"/>
      <c r="AN31" s="504"/>
      <c r="AO31" s="505"/>
      <c r="AP31" s="213"/>
      <c r="AQ31" s="226" t="b">
        <f>OR(D31="Sciences humaines et arts", D31="Psychologie et sciences cognitives",D31="Sciences sociales")</f>
        <v>0</v>
      </c>
      <c r="AR31" s="226" t="str">
        <f>IF(AQ31=TRUE,"MD_SHS",IF(D31="","listevide","MD_ST"))</f>
        <v>MD_ST</v>
      </c>
      <c r="AS31" s="214"/>
      <c r="AX31" s="197" t="b">
        <f>OR(D31="GD8: Sciences humaines et arts", D31="",D31="GD7: Sciences sociales")</f>
        <v>0</v>
      </c>
      <c r="AY31" s="197" t="str">
        <f>IF(AX31=FALSE,"MD_ST",IF(D31="","listevide",IF(D31="GD8: Sciences humaines et arts","MD_SH","MD_SS")))</f>
        <v>MD_ST</v>
      </c>
    </row>
    <row r="32" spans="1:51" ht="3.95" customHeight="1">
      <c r="A32" s="215"/>
      <c r="B32" s="215"/>
      <c r="C32" s="216"/>
      <c r="D32" s="227"/>
      <c r="E32" s="227"/>
      <c r="F32" s="227"/>
      <c r="G32" s="227"/>
      <c r="H32" s="227"/>
      <c r="I32" s="227"/>
      <c r="J32" s="227"/>
      <c r="K32" s="227"/>
      <c r="L32" s="216"/>
      <c r="M32" s="224"/>
      <c r="N32" s="224"/>
      <c r="O32" s="224"/>
      <c r="P32" s="224"/>
      <c r="Q32" s="224"/>
      <c r="R32" s="224"/>
      <c r="S32" s="224"/>
      <c r="T32" s="224"/>
      <c r="U32" s="224"/>
      <c r="V32" s="224"/>
      <c r="W32" s="224"/>
      <c r="X32" s="224"/>
      <c r="Y32" s="224"/>
      <c r="Z32" s="224"/>
      <c r="AA32" s="224"/>
      <c r="AB32" s="224"/>
      <c r="AC32" s="224"/>
      <c r="AD32" s="213"/>
      <c r="AE32" s="213"/>
      <c r="AF32" s="213"/>
      <c r="AG32" s="213"/>
      <c r="AH32" s="213"/>
      <c r="AI32" s="213"/>
      <c r="AJ32" s="213"/>
      <c r="AK32" s="213"/>
      <c r="AL32" s="213"/>
      <c r="AM32" s="213"/>
      <c r="AN32" s="213"/>
      <c r="AO32" s="213"/>
      <c r="AP32" s="213"/>
      <c r="AQ32" s="213"/>
      <c r="AR32" s="213"/>
      <c r="AS32" s="214"/>
    </row>
    <row r="33" spans="1:204" ht="17.100000000000001" customHeight="1">
      <c r="A33" s="215"/>
      <c r="B33" s="215"/>
      <c r="C33" s="536" t="s">
        <v>3607</v>
      </c>
      <c r="D33" s="537"/>
      <c r="E33" s="537"/>
      <c r="F33" s="537"/>
      <c r="G33" s="537"/>
      <c r="H33" s="537"/>
      <c r="I33" s="537"/>
      <c r="J33" s="537"/>
      <c r="K33" s="537"/>
      <c r="L33" s="537"/>
      <c r="M33" s="537"/>
      <c r="N33" s="537"/>
      <c r="O33" s="537"/>
      <c r="P33" s="537"/>
      <c r="Q33" s="537"/>
      <c r="R33" s="537"/>
      <c r="S33" s="537"/>
      <c r="T33" s="537"/>
      <c r="U33" s="537"/>
      <c r="V33" s="195"/>
      <c r="W33" s="195"/>
      <c r="X33" s="195"/>
      <c r="Y33" s="195"/>
      <c r="Z33" s="195"/>
      <c r="AA33" s="497" t="s">
        <v>3611</v>
      </c>
      <c r="AB33" s="497"/>
      <c r="AC33" s="497"/>
      <c r="AD33" s="497"/>
      <c r="AE33" s="497"/>
      <c r="AF33" s="497"/>
      <c r="AG33" s="497"/>
      <c r="AH33" s="497"/>
      <c r="AI33" s="497"/>
      <c r="AJ33" s="497"/>
      <c r="AK33" s="497"/>
      <c r="AL33" s="497"/>
      <c r="AM33" s="497"/>
      <c r="AN33" s="497"/>
      <c r="AO33" s="497"/>
      <c r="AP33" s="498"/>
      <c r="AQ33" s="213"/>
      <c r="AR33" s="213"/>
      <c r="AS33" s="214"/>
    </row>
    <row r="34" spans="1:204" s="213" customFormat="1" ht="3.75" customHeight="1">
      <c r="A34" s="215"/>
      <c r="B34" s="215"/>
      <c r="AS34" s="214"/>
    </row>
    <row r="35" spans="1:204" s="213" customFormat="1" ht="14.1" customHeight="1">
      <c r="A35" s="215"/>
      <c r="B35" s="215"/>
      <c r="D35" s="228" t="s">
        <v>1961</v>
      </c>
      <c r="F35" s="501" t="s">
        <v>1965</v>
      </c>
      <c r="H35" s="494" t="s">
        <v>1988</v>
      </c>
      <c r="I35" s="495"/>
      <c r="J35" s="496"/>
      <c r="L35" s="501" t="s">
        <v>3</v>
      </c>
      <c r="N35" s="494" t="s">
        <v>1967</v>
      </c>
      <c r="O35" s="496"/>
      <c r="Q35" s="501" t="s">
        <v>1971</v>
      </c>
      <c r="S35" s="501" t="s">
        <v>1966</v>
      </c>
      <c r="U35" s="228" t="s">
        <v>1968</v>
      </c>
      <c r="W35" s="494" t="s">
        <v>3606</v>
      </c>
      <c r="X35" s="495"/>
      <c r="Y35" s="496"/>
      <c r="AA35" s="228" t="s">
        <v>1959</v>
      </c>
      <c r="AC35" s="228" t="s">
        <v>1962</v>
      </c>
      <c r="AD35" s="212"/>
      <c r="AE35" s="494" t="s">
        <v>1960</v>
      </c>
      <c r="AF35" s="496"/>
      <c r="AH35" s="494" t="s">
        <v>1964</v>
      </c>
      <c r="AI35" s="496"/>
      <c r="AK35" s="494" t="s">
        <v>1969</v>
      </c>
      <c r="AL35" s="496"/>
      <c r="AN35" s="494" t="s">
        <v>1963</v>
      </c>
      <c r="AO35" s="496"/>
      <c r="AS35" s="214"/>
    </row>
    <row r="36" spans="1:204" s="233" customFormat="1" ht="14.1" customHeight="1">
      <c r="A36" s="215"/>
      <c r="B36" s="229"/>
      <c r="C36" s="230"/>
      <c r="D36" s="231" t="s">
        <v>1981</v>
      </c>
      <c r="E36" s="230"/>
      <c r="F36" s="502"/>
      <c r="G36" s="213"/>
      <c r="H36" s="499"/>
      <c r="I36" s="506"/>
      <c r="J36" s="500"/>
      <c r="K36" s="213"/>
      <c r="L36" s="502"/>
      <c r="M36" s="208"/>
      <c r="N36" s="499"/>
      <c r="O36" s="500"/>
      <c r="P36" s="208"/>
      <c r="Q36" s="502"/>
      <c r="R36" s="208"/>
      <c r="S36" s="502"/>
      <c r="T36" s="208"/>
      <c r="U36" s="232" t="s">
        <v>787</v>
      </c>
      <c r="V36" s="220"/>
      <c r="W36" s="582" t="s">
        <v>790</v>
      </c>
      <c r="X36" s="583"/>
      <c r="Y36" s="584"/>
      <c r="Z36" s="230"/>
      <c r="AA36" s="231" t="s">
        <v>789</v>
      </c>
      <c r="AB36" s="230"/>
      <c r="AC36" s="231" t="s">
        <v>1972</v>
      </c>
      <c r="AD36" s="230"/>
      <c r="AE36" s="499" t="s">
        <v>788</v>
      </c>
      <c r="AF36" s="500"/>
      <c r="AG36" s="213"/>
      <c r="AH36" s="499" t="s">
        <v>786</v>
      </c>
      <c r="AI36" s="506"/>
      <c r="AJ36" s="215"/>
      <c r="AK36" s="499" t="s">
        <v>1970</v>
      </c>
      <c r="AL36" s="500"/>
      <c r="AM36" s="213"/>
      <c r="AN36" s="499" t="s">
        <v>785</v>
      </c>
      <c r="AO36" s="500"/>
      <c r="AP36" s="230"/>
      <c r="AQ36" s="230"/>
      <c r="AR36" s="230"/>
      <c r="AS36" s="172"/>
    </row>
    <row r="37" spans="1:204" ht="3.95" customHeight="1">
      <c r="A37" s="215"/>
      <c r="B37" s="215"/>
      <c r="C37" s="213"/>
      <c r="D37" s="234"/>
      <c r="E37" s="234"/>
      <c r="F37" s="234"/>
      <c r="G37" s="213"/>
      <c r="H37" s="234"/>
      <c r="I37" s="234"/>
      <c r="J37" s="234"/>
      <c r="K37" s="213"/>
      <c r="L37" s="234"/>
      <c r="M37" s="235"/>
      <c r="N37" s="235"/>
      <c r="O37" s="235"/>
      <c r="P37" s="235"/>
      <c r="Q37" s="235"/>
      <c r="R37" s="235"/>
      <c r="S37" s="235"/>
      <c r="T37" s="235"/>
      <c r="U37" s="235"/>
      <c r="V37" s="208"/>
      <c r="W37" s="208"/>
      <c r="X37" s="208"/>
      <c r="Y37" s="208"/>
      <c r="Z37" s="213"/>
      <c r="AA37" s="251"/>
      <c r="AB37" s="213"/>
      <c r="AC37" s="213"/>
      <c r="AD37" s="213"/>
      <c r="AE37" s="213"/>
      <c r="AF37" s="236"/>
      <c r="AG37" s="213"/>
      <c r="AH37" s="213"/>
      <c r="AI37" s="213"/>
      <c r="AJ37" s="215"/>
      <c r="AK37" s="213"/>
      <c r="AL37" s="213"/>
      <c r="AM37" s="213"/>
      <c r="AN37" s="213"/>
      <c r="AO37" s="213"/>
      <c r="AP37" s="213"/>
      <c r="AQ37" s="213"/>
      <c r="AR37" s="213"/>
      <c r="AS37" s="214"/>
    </row>
    <row r="38" spans="1:204" ht="15" customHeight="1">
      <c r="A38" s="215"/>
      <c r="B38" s="215"/>
      <c r="C38" s="213"/>
      <c r="D38" s="431" t="s">
        <v>1982</v>
      </c>
      <c r="E38" s="258"/>
      <c r="F38" s="458" t="s">
        <v>3902</v>
      </c>
      <c r="G38" s="251"/>
      <c r="H38" s="472"/>
      <c r="I38" s="472"/>
      <c r="J38" s="472"/>
      <c r="K38" s="251"/>
      <c r="L38" s="458" t="s">
        <v>3903</v>
      </c>
      <c r="M38" s="259"/>
      <c r="N38" s="581"/>
      <c r="O38" s="474"/>
      <c r="P38" s="259"/>
      <c r="Q38" s="437"/>
      <c r="R38" s="259"/>
      <c r="S38" s="449"/>
      <c r="T38" s="259"/>
      <c r="U38" s="110">
        <v>26370</v>
      </c>
      <c r="V38" s="136"/>
      <c r="W38" s="475" t="s">
        <v>828</v>
      </c>
      <c r="X38" s="476"/>
      <c r="Y38" s="477"/>
      <c r="Z38" s="258"/>
      <c r="AA38" s="256" t="s">
        <v>818</v>
      </c>
      <c r="AB38" s="422" t="s">
        <v>94</v>
      </c>
      <c r="AC38" s="438" t="s">
        <v>3618</v>
      </c>
      <c r="AD38" s="258" t="s">
        <v>3877</v>
      </c>
      <c r="AE38" s="478" t="s">
        <v>953</v>
      </c>
      <c r="AF38" s="479"/>
      <c r="AG38" s="251"/>
      <c r="AH38" s="480"/>
      <c r="AI38" s="481"/>
      <c r="AJ38" s="260"/>
      <c r="AK38" s="482"/>
      <c r="AL38" s="483"/>
      <c r="AM38" s="373"/>
      <c r="AN38" s="482"/>
      <c r="AO38" s="483"/>
      <c r="AP38" s="213"/>
      <c r="AQ38" s="213"/>
      <c r="AR38" s="213"/>
      <c r="AS38" s="214"/>
    </row>
    <row r="39" spans="1:204" ht="15" customHeight="1">
      <c r="A39" s="215"/>
      <c r="B39" s="215"/>
      <c r="C39" s="213"/>
      <c r="D39" s="431" t="s">
        <v>1983</v>
      </c>
      <c r="E39" s="258"/>
      <c r="F39" s="458" t="s">
        <v>3904</v>
      </c>
      <c r="G39" s="251"/>
      <c r="H39" s="472" t="s">
        <v>3906</v>
      </c>
      <c r="I39" s="472"/>
      <c r="J39" s="472"/>
      <c r="K39" s="251"/>
      <c r="L39" s="436" t="s">
        <v>3905</v>
      </c>
      <c r="M39" s="259"/>
      <c r="N39" s="473"/>
      <c r="O39" s="474"/>
      <c r="P39" s="259"/>
      <c r="Q39" s="437"/>
      <c r="R39" s="259"/>
      <c r="S39" s="449"/>
      <c r="T39" s="259"/>
      <c r="U39" s="110"/>
      <c r="V39" s="136"/>
      <c r="W39" s="475" t="s">
        <v>828</v>
      </c>
      <c r="X39" s="476"/>
      <c r="Y39" s="477"/>
      <c r="Z39" s="258"/>
      <c r="AA39" s="256" t="s">
        <v>820</v>
      </c>
      <c r="AB39" s="422" t="s">
        <v>94</v>
      </c>
      <c r="AC39" s="438" t="s">
        <v>3618</v>
      </c>
      <c r="AD39" s="258" t="s">
        <v>3877</v>
      </c>
      <c r="AE39" s="478" t="s">
        <v>953</v>
      </c>
      <c r="AF39" s="479"/>
      <c r="AG39" s="251"/>
      <c r="AH39" s="480"/>
      <c r="AI39" s="481"/>
      <c r="AJ39" s="260"/>
      <c r="AK39" s="482"/>
      <c r="AL39" s="483"/>
      <c r="AM39" s="373"/>
      <c r="AN39" s="482"/>
      <c r="AO39" s="483"/>
      <c r="AP39" s="213"/>
      <c r="AQ39" s="213"/>
      <c r="AR39" s="213"/>
      <c r="AS39" s="214"/>
    </row>
    <row r="40" spans="1:204" ht="15" customHeight="1">
      <c r="A40" s="215"/>
      <c r="B40" s="215"/>
      <c r="C40" s="213"/>
      <c r="D40" s="431" t="s">
        <v>1983</v>
      </c>
      <c r="E40" s="258"/>
      <c r="F40" s="458" t="s">
        <v>3907</v>
      </c>
      <c r="G40" s="251"/>
      <c r="H40" s="472" t="s">
        <v>3908</v>
      </c>
      <c r="I40" s="472"/>
      <c r="J40" s="472"/>
      <c r="K40" s="251"/>
      <c r="L40" s="436" t="s">
        <v>3909</v>
      </c>
      <c r="M40" s="259"/>
      <c r="N40" s="473"/>
      <c r="O40" s="474"/>
      <c r="P40" s="259"/>
      <c r="Q40" s="437"/>
      <c r="R40" s="259"/>
      <c r="S40" s="449"/>
      <c r="T40" s="259"/>
      <c r="U40" s="110"/>
      <c r="V40" s="136"/>
      <c r="W40" s="475" t="s">
        <v>828</v>
      </c>
      <c r="X40" s="476"/>
      <c r="Y40" s="477"/>
      <c r="Z40" s="258"/>
      <c r="AA40" s="256" t="s">
        <v>818</v>
      </c>
      <c r="AB40" s="422" t="s">
        <v>94</v>
      </c>
      <c r="AC40" s="438" t="s">
        <v>3618</v>
      </c>
      <c r="AD40" s="258" t="s">
        <v>3877</v>
      </c>
      <c r="AE40" s="478" t="s">
        <v>953</v>
      </c>
      <c r="AF40" s="479"/>
      <c r="AG40" s="251"/>
      <c r="AH40" s="480"/>
      <c r="AI40" s="481"/>
      <c r="AJ40" s="260"/>
      <c r="AK40" s="482"/>
      <c r="AL40" s="483"/>
      <c r="AM40" s="373"/>
      <c r="AN40" s="484"/>
      <c r="AO40" s="485"/>
      <c r="AP40" s="213"/>
      <c r="AQ40" s="213"/>
      <c r="AR40" s="213"/>
      <c r="AS40" s="214"/>
    </row>
    <row r="41" spans="1:204" ht="15" customHeight="1">
      <c r="A41" s="215"/>
      <c r="B41" s="215"/>
      <c r="C41" s="213"/>
      <c r="D41" s="431" t="s">
        <v>1982</v>
      </c>
      <c r="E41" s="258"/>
      <c r="F41" s="436" t="s">
        <v>3910</v>
      </c>
      <c r="G41" s="251"/>
      <c r="H41" s="472"/>
      <c r="I41" s="472"/>
      <c r="J41" s="472"/>
      <c r="K41" s="251"/>
      <c r="L41" s="436" t="s">
        <v>3911</v>
      </c>
      <c r="M41" s="259"/>
      <c r="N41" s="473"/>
      <c r="O41" s="474"/>
      <c r="P41" s="259"/>
      <c r="Q41" s="437"/>
      <c r="R41" s="259"/>
      <c r="S41" s="449"/>
      <c r="T41" s="259"/>
      <c r="U41" s="110">
        <v>32408</v>
      </c>
      <c r="V41" s="136"/>
      <c r="W41" s="475" t="s">
        <v>830</v>
      </c>
      <c r="X41" s="476"/>
      <c r="Y41" s="477"/>
      <c r="Z41" s="258"/>
      <c r="AA41" s="256" t="s">
        <v>1980</v>
      </c>
      <c r="AB41" s="422" t="s">
        <v>94</v>
      </c>
      <c r="AC41" s="438" t="s">
        <v>3618</v>
      </c>
      <c r="AD41" s="258" t="s">
        <v>3877</v>
      </c>
      <c r="AE41" s="478" t="s">
        <v>953</v>
      </c>
      <c r="AF41" s="479"/>
      <c r="AG41" s="251"/>
      <c r="AH41" s="480">
        <v>2015</v>
      </c>
      <c r="AI41" s="481"/>
      <c r="AJ41" s="260"/>
      <c r="AK41" s="482" t="s">
        <v>3880</v>
      </c>
      <c r="AL41" s="483"/>
      <c r="AM41" s="373"/>
      <c r="AN41" s="484" t="s">
        <v>3920</v>
      </c>
      <c r="AO41" s="485"/>
      <c r="AP41" s="213"/>
      <c r="AQ41" s="213"/>
      <c r="AR41" s="213"/>
      <c r="AS41" s="214"/>
    </row>
    <row r="42" spans="1:204" ht="15" customHeight="1">
      <c r="A42" s="215"/>
      <c r="B42" s="215"/>
      <c r="C42" s="213"/>
      <c r="D42" s="431" t="s">
        <v>1982</v>
      </c>
      <c r="E42" s="258"/>
      <c r="F42" s="436" t="s">
        <v>3912</v>
      </c>
      <c r="G42" s="251"/>
      <c r="H42" s="472"/>
      <c r="I42" s="472"/>
      <c r="J42" s="472"/>
      <c r="K42" s="251"/>
      <c r="L42" s="436" t="s">
        <v>3913</v>
      </c>
      <c r="M42" s="259"/>
      <c r="N42" s="473"/>
      <c r="O42" s="474"/>
      <c r="P42" s="259"/>
      <c r="Q42" s="437"/>
      <c r="R42" s="259"/>
      <c r="S42" s="449"/>
      <c r="T42" s="259"/>
      <c r="U42" s="110">
        <v>32922</v>
      </c>
      <c r="V42" s="136"/>
      <c r="W42" s="475" t="s">
        <v>830</v>
      </c>
      <c r="X42" s="476"/>
      <c r="Y42" s="477"/>
      <c r="Z42" s="258"/>
      <c r="AA42" s="256" t="s">
        <v>1980</v>
      </c>
      <c r="AB42" s="422" t="s">
        <v>94</v>
      </c>
      <c r="AC42" s="438" t="s">
        <v>3618</v>
      </c>
      <c r="AD42" s="258" t="s">
        <v>3877</v>
      </c>
      <c r="AE42" s="478" t="s">
        <v>953</v>
      </c>
      <c r="AF42" s="479"/>
      <c r="AG42" s="251"/>
      <c r="AH42" s="480">
        <v>2014</v>
      </c>
      <c r="AI42" s="481"/>
      <c r="AJ42" s="260"/>
      <c r="AK42" s="482" t="s">
        <v>3880</v>
      </c>
      <c r="AL42" s="483"/>
      <c r="AM42" s="373"/>
      <c r="AN42" s="484" t="s">
        <v>3921</v>
      </c>
      <c r="AO42" s="485"/>
      <c r="AP42" s="213"/>
      <c r="AQ42" s="213"/>
      <c r="AR42" s="213"/>
      <c r="AS42" s="214"/>
    </row>
    <row r="43" spans="1:204" ht="15" customHeight="1">
      <c r="A43" s="215"/>
      <c r="B43" s="215"/>
      <c r="C43" s="213"/>
      <c r="D43" s="431" t="s">
        <v>1982</v>
      </c>
      <c r="E43" s="258"/>
      <c r="F43" s="436" t="s">
        <v>3914</v>
      </c>
      <c r="G43" s="251"/>
      <c r="H43" s="472"/>
      <c r="I43" s="472"/>
      <c r="J43" s="472"/>
      <c r="K43" s="251"/>
      <c r="L43" s="436" t="s">
        <v>3915</v>
      </c>
      <c r="M43" s="259"/>
      <c r="N43" s="473"/>
      <c r="O43" s="474"/>
      <c r="P43" s="259"/>
      <c r="Q43" s="437"/>
      <c r="R43" s="259"/>
      <c r="S43" s="449"/>
      <c r="T43" s="259"/>
      <c r="U43" s="110">
        <v>33092</v>
      </c>
      <c r="V43" s="136"/>
      <c r="W43" s="475" t="s">
        <v>830</v>
      </c>
      <c r="X43" s="476"/>
      <c r="Y43" s="477"/>
      <c r="Z43" s="258"/>
      <c r="AA43" s="256" t="s">
        <v>1980</v>
      </c>
      <c r="AB43" s="422" t="s">
        <v>94</v>
      </c>
      <c r="AC43" s="438" t="s">
        <v>3618</v>
      </c>
      <c r="AD43" s="258" t="s">
        <v>3877</v>
      </c>
      <c r="AE43" s="478" t="s">
        <v>953</v>
      </c>
      <c r="AF43" s="479"/>
      <c r="AG43" s="251"/>
      <c r="AH43" s="480">
        <v>2014</v>
      </c>
      <c r="AI43" s="481"/>
      <c r="AJ43" s="260"/>
      <c r="AK43" s="482" t="s">
        <v>3880</v>
      </c>
      <c r="AL43" s="483"/>
      <c r="AM43" s="373"/>
      <c r="AN43" s="484" t="s">
        <v>3921</v>
      </c>
      <c r="AO43" s="485"/>
      <c r="AP43" s="213"/>
      <c r="AQ43" s="213"/>
      <c r="AR43" s="213"/>
      <c r="AS43" s="214"/>
      <c r="BB43" s="197" t="s">
        <v>3608</v>
      </c>
    </row>
    <row r="44" spans="1:204" ht="15" customHeight="1">
      <c r="A44" s="215"/>
      <c r="B44" s="215"/>
      <c r="C44" s="213"/>
      <c r="D44" s="431" t="s">
        <v>1982</v>
      </c>
      <c r="E44" s="258"/>
      <c r="F44" s="436" t="s">
        <v>3916</v>
      </c>
      <c r="G44" s="251"/>
      <c r="H44" s="472"/>
      <c r="I44" s="472"/>
      <c r="J44" s="472"/>
      <c r="K44" s="251"/>
      <c r="L44" s="436" t="s">
        <v>4057</v>
      </c>
      <c r="M44" s="259"/>
      <c r="N44" s="473"/>
      <c r="O44" s="474"/>
      <c r="P44" s="259"/>
      <c r="Q44" s="437"/>
      <c r="R44" s="259"/>
      <c r="S44" s="449"/>
      <c r="T44" s="259"/>
      <c r="U44" s="110"/>
      <c r="V44" s="136"/>
      <c r="W44" s="475" t="s">
        <v>830</v>
      </c>
      <c r="X44" s="476"/>
      <c r="Y44" s="477"/>
      <c r="Z44" s="258"/>
      <c r="AA44" s="460"/>
      <c r="AB44" s="422" t="s">
        <v>94</v>
      </c>
      <c r="AC44" s="438"/>
      <c r="AD44" s="258"/>
      <c r="AE44" s="478"/>
      <c r="AF44" s="479"/>
      <c r="AG44" s="251"/>
      <c r="AH44" s="480"/>
      <c r="AI44" s="481"/>
      <c r="AJ44" s="260"/>
      <c r="AK44" s="482"/>
      <c r="AL44" s="483"/>
      <c r="AM44" s="373"/>
      <c r="AN44" s="484"/>
      <c r="AO44" s="485"/>
      <c r="AP44" s="213"/>
      <c r="AQ44" s="213"/>
      <c r="AR44" s="213"/>
      <c r="AS44" s="214"/>
      <c r="BB44" s="197" t="s">
        <v>3608</v>
      </c>
    </row>
    <row r="45" spans="1:204" ht="15" customHeight="1">
      <c r="A45" s="215"/>
      <c r="B45" s="215"/>
      <c r="C45" s="213"/>
      <c r="D45" s="431" t="s">
        <v>1982</v>
      </c>
      <c r="E45" s="258"/>
      <c r="F45" s="436" t="s">
        <v>3917</v>
      </c>
      <c r="G45" s="251"/>
      <c r="H45" s="472"/>
      <c r="I45" s="472"/>
      <c r="J45" s="472"/>
      <c r="K45" s="251"/>
      <c r="L45" s="436" t="s">
        <v>3918</v>
      </c>
      <c r="M45" s="259"/>
      <c r="N45" s="473"/>
      <c r="O45" s="474"/>
      <c r="P45" s="259"/>
      <c r="Q45" s="437"/>
      <c r="R45" s="259"/>
      <c r="S45" s="449"/>
      <c r="T45" s="259"/>
      <c r="U45" s="110"/>
      <c r="V45" s="136"/>
      <c r="W45" s="475" t="s">
        <v>829</v>
      </c>
      <c r="X45" s="476"/>
      <c r="Y45" s="477"/>
      <c r="Z45" s="258"/>
      <c r="AA45" s="460"/>
      <c r="AB45" s="422" t="s">
        <v>94</v>
      </c>
      <c r="AC45" s="438"/>
      <c r="AD45" s="258"/>
      <c r="AE45" s="478"/>
      <c r="AF45" s="479"/>
      <c r="AG45" s="251"/>
      <c r="AH45" s="480"/>
      <c r="AI45" s="481"/>
      <c r="AJ45" s="260"/>
      <c r="AK45" s="482"/>
      <c r="AL45" s="483"/>
      <c r="AM45" s="373"/>
      <c r="AN45" s="484"/>
      <c r="AO45" s="485"/>
      <c r="AP45" s="213"/>
      <c r="AQ45" s="213"/>
      <c r="AR45" s="213"/>
      <c r="AS45" s="214"/>
      <c r="BB45" s="197" t="s">
        <v>3608</v>
      </c>
    </row>
    <row r="46" spans="1:204" s="215" customFormat="1" ht="3.95" customHeight="1">
      <c r="A46" s="212"/>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c r="EI46" s="213"/>
      <c r="EJ46" s="213"/>
      <c r="EK46" s="213"/>
      <c r="EL46" s="213"/>
      <c r="EM46" s="213"/>
      <c r="EN46" s="213"/>
      <c r="EO46" s="213"/>
      <c r="EP46" s="213"/>
      <c r="EQ46" s="213"/>
      <c r="ER46" s="213"/>
      <c r="ES46" s="213"/>
      <c r="ET46" s="213"/>
      <c r="EU46" s="213"/>
      <c r="EV46" s="213"/>
      <c r="EW46" s="213"/>
      <c r="EX46" s="213"/>
      <c r="EY46" s="213"/>
      <c r="EZ46" s="213"/>
      <c r="FA46" s="213"/>
      <c r="FB46" s="213"/>
      <c r="FC46" s="213"/>
      <c r="FD46" s="213"/>
      <c r="FE46" s="213"/>
      <c r="FF46" s="213"/>
      <c r="FG46" s="213"/>
      <c r="FH46" s="213"/>
      <c r="FI46" s="213"/>
      <c r="FJ46" s="213"/>
      <c r="FK46" s="213"/>
      <c r="FL46" s="213"/>
      <c r="FM46" s="213"/>
      <c r="FN46" s="213"/>
      <c r="FO46" s="213"/>
      <c r="FP46" s="213"/>
      <c r="FQ46" s="213"/>
      <c r="FR46" s="213"/>
      <c r="FS46" s="213"/>
      <c r="FT46" s="213"/>
      <c r="FU46" s="213"/>
      <c r="FV46" s="213"/>
      <c r="FW46" s="213"/>
      <c r="FX46" s="213"/>
      <c r="FY46" s="213"/>
      <c r="FZ46" s="213"/>
      <c r="GA46" s="213"/>
      <c r="GB46" s="213"/>
      <c r="GC46" s="213"/>
      <c r="GD46" s="213"/>
      <c r="GE46" s="213"/>
      <c r="GF46" s="213"/>
      <c r="GG46" s="213"/>
      <c r="GH46" s="213"/>
      <c r="GI46" s="213"/>
      <c r="GJ46" s="213"/>
      <c r="GK46" s="213"/>
      <c r="GL46" s="213"/>
      <c r="GM46" s="213"/>
      <c r="GN46" s="213"/>
      <c r="GO46" s="213"/>
      <c r="GP46" s="213"/>
      <c r="GQ46" s="213"/>
      <c r="GR46" s="213"/>
      <c r="GS46" s="213"/>
      <c r="GT46" s="213"/>
      <c r="GU46" s="213"/>
      <c r="GV46" s="213"/>
    </row>
    <row r="47" spans="1:204" ht="17.100000000000001" customHeight="1">
      <c r="A47" s="215"/>
      <c r="B47" s="215"/>
      <c r="C47" s="556" t="s">
        <v>1976</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45" t="s">
        <v>2030</v>
      </c>
      <c r="AB47" s="545"/>
      <c r="AC47" s="545"/>
      <c r="AD47" s="545"/>
      <c r="AE47" s="545"/>
      <c r="AF47" s="545"/>
      <c r="AG47" s="545"/>
      <c r="AH47" s="545"/>
      <c r="AI47" s="545"/>
      <c r="AJ47" s="545"/>
      <c r="AK47" s="545"/>
      <c r="AL47" s="545"/>
      <c r="AM47" s="545"/>
      <c r="AN47" s="545"/>
      <c r="AO47" s="545"/>
      <c r="AP47" s="546"/>
      <c r="AQ47" s="213"/>
      <c r="AR47" s="213"/>
      <c r="AS47" s="213"/>
      <c r="AT47" s="215"/>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c r="EI47" s="213"/>
      <c r="EJ47" s="213"/>
      <c r="EK47" s="213"/>
      <c r="EL47" s="213"/>
      <c r="EM47" s="213"/>
      <c r="EN47" s="213"/>
      <c r="EO47" s="213"/>
      <c r="EP47" s="213"/>
      <c r="EQ47" s="213"/>
      <c r="ER47" s="213"/>
      <c r="ES47" s="213"/>
      <c r="ET47" s="213"/>
      <c r="EU47" s="213"/>
      <c r="EV47" s="213"/>
      <c r="EW47" s="213"/>
      <c r="EX47" s="213"/>
      <c r="EY47" s="213"/>
      <c r="EZ47" s="213"/>
      <c r="FA47" s="213"/>
      <c r="FB47" s="213"/>
      <c r="FC47" s="213"/>
      <c r="FD47" s="213"/>
      <c r="FE47" s="213"/>
      <c r="FF47" s="213"/>
      <c r="FG47" s="213"/>
      <c r="FH47" s="213"/>
      <c r="FI47" s="213"/>
      <c r="FJ47" s="213"/>
      <c r="FK47" s="213"/>
      <c r="FL47" s="213"/>
      <c r="FM47" s="213"/>
      <c r="FN47" s="213"/>
      <c r="FO47" s="213"/>
      <c r="FP47" s="213"/>
      <c r="FQ47" s="213"/>
      <c r="FR47" s="213"/>
      <c r="FS47" s="213"/>
      <c r="FT47" s="213"/>
      <c r="FU47" s="213"/>
      <c r="FV47" s="213"/>
      <c r="FW47" s="213"/>
      <c r="FX47" s="213"/>
      <c r="FY47" s="213"/>
      <c r="FZ47" s="213"/>
      <c r="GA47" s="213"/>
      <c r="GB47" s="213"/>
      <c r="GC47" s="213"/>
      <c r="GD47" s="213"/>
      <c r="GE47" s="213"/>
      <c r="GF47" s="213"/>
      <c r="GG47" s="213"/>
      <c r="GH47" s="213"/>
      <c r="GI47" s="213"/>
      <c r="GJ47" s="213"/>
      <c r="GK47" s="213"/>
      <c r="GL47" s="213"/>
      <c r="GM47" s="213"/>
      <c r="GN47" s="213"/>
      <c r="GO47" s="213"/>
      <c r="GP47" s="213"/>
      <c r="GQ47" s="213"/>
      <c r="GR47" s="213"/>
      <c r="GS47" s="213"/>
      <c r="GT47" s="213"/>
      <c r="GU47" s="213"/>
      <c r="GV47" s="213"/>
    </row>
    <row r="48" spans="1:204" ht="3.95" customHeight="1">
      <c r="A48" s="215"/>
      <c r="B48" s="215"/>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4"/>
    </row>
    <row r="49" spans="1:45" ht="15" customHeight="1">
      <c r="A49" s="215"/>
      <c r="B49" s="215"/>
      <c r="C49" s="237"/>
      <c r="D49" s="547" t="s">
        <v>3919</v>
      </c>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9"/>
      <c r="AP49" s="213"/>
      <c r="AQ49" s="213"/>
      <c r="AR49" s="213"/>
      <c r="AS49" s="214"/>
    </row>
    <row r="50" spans="1:45" ht="15" customHeight="1">
      <c r="A50" s="215"/>
      <c r="B50" s="215"/>
      <c r="C50" s="237"/>
      <c r="D50" s="550"/>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2"/>
      <c r="AP50" s="213"/>
      <c r="AQ50" s="213"/>
      <c r="AR50" s="213"/>
      <c r="AS50" s="214"/>
    </row>
    <row r="51" spans="1:45" ht="15" customHeight="1">
      <c r="A51" s="215"/>
      <c r="B51" s="215"/>
      <c r="C51" s="237"/>
      <c r="D51" s="550"/>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2"/>
      <c r="AP51" s="213"/>
      <c r="AQ51" s="213"/>
      <c r="AR51" s="213"/>
      <c r="AS51" s="214"/>
    </row>
    <row r="52" spans="1:45" ht="15" customHeight="1">
      <c r="A52" s="215"/>
      <c r="B52" s="215"/>
      <c r="C52" s="237"/>
      <c r="D52" s="550"/>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2"/>
      <c r="AP52" s="213"/>
      <c r="AQ52" s="213"/>
      <c r="AR52" s="213"/>
      <c r="AS52" s="214"/>
    </row>
    <row r="53" spans="1:45" ht="15" customHeight="1">
      <c r="A53" s="215"/>
      <c r="B53" s="215"/>
      <c r="C53" s="237"/>
      <c r="D53" s="550"/>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2"/>
      <c r="AP53" s="213"/>
      <c r="AQ53" s="213"/>
      <c r="AR53" s="213"/>
      <c r="AS53" s="214"/>
    </row>
    <row r="54" spans="1:45" ht="15" customHeight="1">
      <c r="A54" s="215"/>
      <c r="B54" s="215"/>
      <c r="C54" s="237"/>
      <c r="D54" s="550"/>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2"/>
      <c r="AP54" s="213"/>
      <c r="AQ54" s="213"/>
      <c r="AR54" s="213"/>
      <c r="AS54" s="214"/>
    </row>
    <row r="55" spans="1:45" ht="15" customHeight="1">
      <c r="A55" s="215"/>
      <c r="B55" s="215"/>
      <c r="C55" s="237"/>
      <c r="D55" s="550"/>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2"/>
      <c r="AP55" s="213"/>
      <c r="AQ55" s="213"/>
      <c r="AR55" s="213"/>
      <c r="AS55" s="214"/>
    </row>
    <row r="56" spans="1:45" ht="15" customHeight="1">
      <c r="A56" s="215"/>
      <c r="B56" s="215"/>
      <c r="C56" s="237"/>
      <c r="D56" s="550"/>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2"/>
      <c r="AP56" s="213"/>
      <c r="AQ56" s="213"/>
      <c r="AR56" s="213"/>
      <c r="AS56" s="214"/>
    </row>
    <row r="57" spans="1:45" ht="15" customHeight="1">
      <c r="A57" s="238"/>
      <c r="B57" s="215"/>
      <c r="C57" s="237"/>
      <c r="D57" s="550"/>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2"/>
      <c r="AP57" s="213"/>
      <c r="AQ57" s="213"/>
      <c r="AR57" s="213"/>
      <c r="AS57" s="214"/>
    </row>
    <row r="58" spans="1:45" ht="15" customHeight="1">
      <c r="A58" s="215"/>
      <c r="B58" s="215"/>
      <c r="C58" s="237"/>
      <c r="D58" s="550"/>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2"/>
      <c r="AP58" s="213"/>
      <c r="AQ58" s="213"/>
      <c r="AR58" s="213"/>
      <c r="AS58" s="214"/>
    </row>
    <row r="59" spans="1:45" ht="15" customHeight="1">
      <c r="A59" s="215"/>
      <c r="B59" s="215"/>
      <c r="C59" s="237"/>
      <c r="D59" s="553"/>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5"/>
      <c r="AP59" s="213"/>
      <c r="AQ59" s="213"/>
      <c r="AR59" s="213"/>
      <c r="AS59" s="214"/>
    </row>
    <row r="60" spans="1:45" ht="3.95" customHeight="1">
      <c r="A60" s="215"/>
      <c r="B60" s="215"/>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4"/>
    </row>
    <row r="61" spans="1:45" ht="17.100000000000001" customHeight="1">
      <c r="A61" s="215"/>
      <c r="B61" s="215"/>
      <c r="C61" s="556" t="s">
        <v>2025</v>
      </c>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45" t="s">
        <v>2031</v>
      </c>
      <c r="AB61" s="545"/>
      <c r="AC61" s="545"/>
      <c r="AD61" s="545"/>
      <c r="AE61" s="545"/>
      <c r="AF61" s="545"/>
      <c r="AG61" s="545"/>
      <c r="AH61" s="545"/>
      <c r="AI61" s="545"/>
      <c r="AJ61" s="545"/>
      <c r="AK61" s="545"/>
      <c r="AL61" s="545"/>
      <c r="AM61" s="545"/>
      <c r="AN61" s="545"/>
      <c r="AO61" s="545"/>
      <c r="AP61" s="546"/>
      <c r="AQ61" s="213"/>
      <c r="AR61" s="213"/>
      <c r="AS61" s="214"/>
    </row>
    <row r="62" spans="1:45" ht="3.95" customHeight="1">
      <c r="A62" s="215"/>
      <c r="B62" s="215"/>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4"/>
    </row>
    <row r="63" spans="1:45" ht="15" customHeight="1">
      <c r="A63" s="215"/>
      <c r="B63" s="239"/>
      <c r="C63" s="237"/>
      <c r="D63" s="547" t="s">
        <v>4059</v>
      </c>
      <c r="E63" s="548"/>
      <c r="F63" s="548"/>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548"/>
      <c r="AK63" s="548"/>
      <c r="AL63" s="548"/>
      <c r="AM63" s="548"/>
      <c r="AN63" s="548"/>
      <c r="AO63" s="549"/>
      <c r="AP63" s="213"/>
      <c r="AQ63" s="213"/>
      <c r="AR63" s="213"/>
      <c r="AS63" s="214"/>
    </row>
    <row r="64" spans="1:45" ht="15" customHeight="1">
      <c r="A64" s="215"/>
      <c r="B64" s="239"/>
      <c r="C64" s="237"/>
      <c r="D64" s="550"/>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2"/>
      <c r="AP64" s="213"/>
      <c r="AQ64" s="213"/>
      <c r="AR64" s="213"/>
      <c r="AS64" s="214"/>
    </row>
    <row r="65" spans="1:45" ht="15" customHeight="1">
      <c r="A65" s="215"/>
      <c r="B65" s="239"/>
      <c r="C65" s="237"/>
      <c r="D65" s="550"/>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2"/>
      <c r="AP65" s="213"/>
      <c r="AQ65" s="213"/>
      <c r="AR65" s="213"/>
      <c r="AS65" s="214"/>
    </row>
    <row r="66" spans="1:45" ht="15" customHeight="1">
      <c r="A66" s="215"/>
      <c r="B66" s="239"/>
      <c r="C66" s="237"/>
      <c r="D66" s="550"/>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2"/>
      <c r="AP66" s="213"/>
      <c r="AQ66" s="213"/>
      <c r="AR66" s="213"/>
      <c r="AS66" s="214"/>
    </row>
    <row r="67" spans="1:45" ht="15" customHeight="1">
      <c r="A67" s="238"/>
      <c r="B67" s="239"/>
      <c r="C67" s="237"/>
      <c r="D67" s="550"/>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c r="AO67" s="552"/>
      <c r="AP67" s="213"/>
      <c r="AQ67" s="213"/>
      <c r="AR67" s="213"/>
      <c r="AS67" s="214"/>
    </row>
    <row r="68" spans="1:45" ht="15" customHeight="1">
      <c r="A68" s="215"/>
      <c r="B68" s="239"/>
      <c r="C68" s="237"/>
      <c r="D68" s="550"/>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c r="AO68" s="552"/>
      <c r="AP68" s="213"/>
      <c r="AQ68" s="213"/>
      <c r="AR68" s="213"/>
      <c r="AS68" s="214"/>
    </row>
    <row r="69" spans="1:45" ht="15" customHeight="1">
      <c r="A69" s="215"/>
      <c r="B69" s="239"/>
      <c r="C69" s="237"/>
      <c r="D69" s="550"/>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2"/>
      <c r="AP69" s="213"/>
      <c r="AQ69" s="213"/>
      <c r="AR69" s="213"/>
      <c r="AS69" s="214"/>
    </row>
    <row r="70" spans="1:45" ht="15" customHeight="1">
      <c r="A70" s="215"/>
      <c r="B70" s="239"/>
      <c r="C70" s="237"/>
      <c r="D70" s="553"/>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4"/>
      <c r="AI70" s="554"/>
      <c r="AJ70" s="554"/>
      <c r="AK70" s="554"/>
      <c r="AL70" s="554"/>
      <c r="AM70" s="554"/>
      <c r="AN70" s="554"/>
      <c r="AO70" s="555"/>
      <c r="AP70" s="213"/>
      <c r="AQ70" s="213"/>
      <c r="AR70" s="213"/>
      <c r="AS70" s="214"/>
    </row>
    <row r="71" spans="1:45" ht="3.95" customHeight="1">
      <c r="A71" s="215"/>
      <c r="B71" s="215"/>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4"/>
    </row>
    <row r="72" spans="1:45" ht="17.100000000000001" customHeight="1">
      <c r="A72" s="215"/>
      <c r="B72" s="215"/>
      <c r="C72" s="556" t="s">
        <v>2026</v>
      </c>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45" t="s">
        <v>2032</v>
      </c>
      <c r="AB72" s="545"/>
      <c r="AC72" s="545"/>
      <c r="AD72" s="545"/>
      <c r="AE72" s="545"/>
      <c r="AF72" s="545"/>
      <c r="AG72" s="545"/>
      <c r="AH72" s="545"/>
      <c r="AI72" s="545"/>
      <c r="AJ72" s="545"/>
      <c r="AK72" s="545"/>
      <c r="AL72" s="545"/>
      <c r="AM72" s="545"/>
      <c r="AN72" s="545"/>
      <c r="AO72" s="545"/>
      <c r="AP72" s="546"/>
      <c r="AQ72" s="213"/>
      <c r="AR72" s="213"/>
      <c r="AS72" s="214"/>
    </row>
    <row r="73" spans="1:45" ht="3.95" customHeight="1">
      <c r="A73" s="215"/>
      <c r="B73" s="215"/>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4"/>
    </row>
    <row r="74" spans="1:45" ht="15" customHeight="1">
      <c r="A74" s="215"/>
      <c r="B74" s="215"/>
      <c r="C74" s="237"/>
      <c r="D74" s="547" t="s">
        <v>4058</v>
      </c>
      <c r="E74" s="548"/>
      <c r="F74" s="548"/>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c r="AN74" s="548"/>
      <c r="AO74" s="549"/>
      <c r="AP74" s="213"/>
      <c r="AQ74" s="213"/>
      <c r="AR74" s="213"/>
      <c r="AS74" s="214"/>
    </row>
    <row r="75" spans="1:45" ht="15" customHeight="1">
      <c r="A75" s="215"/>
      <c r="B75" s="215"/>
      <c r="C75" s="237"/>
      <c r="D75" s="550"/>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2"/>
      <c r="AP75" s="213"/>
      <c r="AQ75" s="213"/>
      <c r="AR75" s="213"/>
      <c r="AS75" s="214"/>
    </row>
    <row r="76" spans="1:45" ht="15" customHeight="1">
      <c r="A76" s="215"/>
      <c r="B76" s="215"/>
      <c r="C76" s="237"/>
      <c r="D76" s="550"/>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1"/>
      <c r="AN76" s="551"/>
      <c r="AO76" s="552"/>
      <c r="AP76" s="213"/>
      <c r="AQ76" s="213"/>
      <c r="AR76" s="213"/>
      <c r="AS76" s="214"/>
    </row>
    <row r="77" spans="1:45" ht="15" customHeight="1">
      <c r="A77" s="215"/>
      <c r="B77" s="215"/>
      <c r="C77" s="237"/>
      <c r="D77" s="550"/>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2"/>
      <c r="AP77" s="213"/>
      <c r="AQ77" s="213"/>
      <c r="AR77" s="213"/>
      <c r="AS77" s="214"/>
    </row>
    <row r="78" spans="1:45" ht="15" customHeight="1">
      <c r="A78" s="215"/>
      <c r="B78" s="215"/>
      <c r="C78" s="237"/>
      <c r="D78" s="550"/>
      <c r="E78" s="551"/>
      <c r="F78" s="551"/>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1"/>
      <c r="AN78" s="551"/>
      <c r="AO78" s="552"/>
      <c r="AP78" s="213"/>
      <c r="AQ78" s="213"/>
      <c r="AR78" s="213"/>
      <c r="AS78" s="214"/>
    </row>
    <row r="79" spans="1:45" ht="15" customHeight="1">
      <c r="A79" s="215"/>
      <c r="B79" s="215"/>
      <c r="C79" s="237"/>
      <c r="D79" s="550"/>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552"/>
      <c r="AP79" s="213"/>
      <c r="AQ79" s="213"/>
      <c r="AR79" s="213"/>
      <c r="AS79" s="214"/>
    </row>
    <row r="80" spans="1:45" ht="15" customHeight="1">
      <c r="A80" s="215"/>
      <c r="B80" s="215"/>
      <c r="C80" s="237"/>
      <c r="D80" s="550"/>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c r="AO80" s="552"/>
      <c r="AP80" s="213"/>
      <c r="AQ80" s="213"/>
      <c r="AR80" s="213"/>
      <c r="AS80" s="214"/>
    </row>
    <row r="81" spans="1:45" ht="15" customHeight="1">
      <c r="A81" s="215"/>
      <c r="B81" s="215"/>
      <c r="C81" s="237"/>
      <c r="D81" s="550"/>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2"/>
      <c r="AP81" s="213"/>
      <c r="AQ81" s="213"/>
      <c r="AR81" s="213"/>
      <c r="AS81" s="214"/>
    </row>
    <row r="82" spans="1:45" ht="15" customHeight="1">
      <c r="A82" s="215"/>
      <c r="B82" s="215"/>
      <c r="C82" s="237"/>
      <c r="D82" s="550"/>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2"/>
      <c r="AP82" s="213"/>
      <c r="AQ82" s="213"/>
      <c r="AR82" s="213"/>
      <c r="AS82" s="214"/>
    </row>
    <row r="83" spans="1:45" ht="15" customHeight="1">
      <c r="A83" s="215"/>
      <c r="B83" s="215"/>
      <c r="C83" s="237"/>
      <c r="D83" s="550"/>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c r="AO83" s="552"/>
      <c r="AP83" s="213"/>
      <c r="AQ83" s="213"/>
      <c r="AR83" s="213"/>
      <c r="AS83" s="214"/>
    </row>
    <row r="84" spans="1:45" ht="15" customHeight="1">
      <c r="A84" s="215"/>
      <c r="B84" s="215"/>
      <c r="C84" s="237"/>
      <c r="D84" s="550"/>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2"/>
      <c r="AP84" s="213"/>
      <c r="AQ84" s="213"/>
      <c r="AR84" s="213"/>
      <c r="AS84" s="214"/>
    </row>
    <row r="85" spans="1:45" ht="15" customHeight="1">
      <c r="A85" s="215"/>
      <c r="B85" s="215"/>
      <c r="C85" s="237"/>
      <c r="D85" s="550"/>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2"/>
      <c r="AP85" s="213"/>
      <c r="AQ85" s="213"/>
      <c r="AR85" s="213"/>
      <c r="AS85" s="214"/>
    </row>
    <row r="86" spans="1:45" ht="15" customHeight="1">
      <c r="A86" s="215"/>
      <c r="B86" s="215"/>
      <c r="C86" s="237"/>
      <c r="D86" s="550"/>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2"/>
      <c r="AP86" s="213"/>
      <c r="AQ86" s="213"/>
      <c r="AR86" s="213"/>
      <c r="AS86" s="214"/>
    </row>
    <row r="87" spans="1:45" ht="15" customHeight="1">
      <c r="A87" s="215"/>
      <c r="B87" s="215"/>
      <c r="C87" s="237"/>
      <c r="D87" s="553"/>
      <c r="E87" s="554"/>
      <c r="F87" s="554"/>
      <c r="G87" s="554"/>
      <c r="H87" s="554"/>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554"/>
      <c r="AL87" s="554"/>
      <c r="AM87" s="554"/>
      <c r="AN87" s="554"/>
      <c r="AO87" s="555"/>
      <c r="AP87" s="213"/>
      <c r="AQ87" s="213"/>
      <c r="AR87" s="213"/>
      <c r="AS87" s="214"/>
    </row>
    <row r="88" spans="1:45" ht="3.95" customHeight="1">
      <c r="A88" s="215"/>
      <c r="B88" s="215"/>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4"/>
    </row>
    <row r="89" spans="1:45" ht="17.100000000000001" customHeight="1">
      <c r="A89" s="215"/>
      <c r="B89" s="215"/>
      <c r="C89" s="556" t="s">
        <v>2027</v>
      </c>
      <c r="D89" s="557"/>
      <c r="E89" s="557"/>
      <c r="F89" s="557"/>
      <c r="G89" s="557"/>
      <c r="H89" s="557"/>
      <c r="I89" s="557"/>
      <c r="J89" s="557"/>
      <c r="K89" s="557"/>
      <c r="L89" s="557"/>
      <c r="M89" s="557"/>
      <c r="N89" s="557"/>
      <c r="O89" s="557"/>
      <c r="P89" s="557"/>
      <c r="Q89" s="557"/>
      <c r="R89" s="557"/>
      <c r="S89" s="557"/>
      <c r="T89" s="557"/>
      <c r="U89" s="557"/>
      <c r="V89" s="557"/>
      <c r="W89" s="557"/>
      <c r="X89" s="557"/>
      <c r="Y89" s="545" t="s">
        <v>2033</v>
      </c>
      <c r="Z89" s="545"/>
      <c r="AA89" s="545"/>
      <c r="AB89" s="545"/>
      <c r="AC89" s="545"/>
      <c r="AD89" s="545"/>
      <c r="AE89" s="545"/>
      <c r="AF89" s="545"/>
      <c r="AG89" s="545"/>
      <c r="AH89" s="545"/>
      <c r="AI89" s="545"/>
      <c r="AJ89" s="545"/>
      <c r="AK89" s="545"/>
      <c r="AL89" s="545"/>
      <c r="AM89" s="545"/>
      <c r="AN89" s="545"/>
      <c r="AO89" s="545"/>
      <c r="AP89" s="546"/>
      <c r="AQ89" s="213"/>
      <c r="AR89" s="213"/>
      <c r="AS89" s="214"/>
    </row>
    <row r="90" spans="1:45" ht="3.95" customHeight="1">
      <c r="A90" s="215"/>
      <c r="B90" s="215"/>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4"/>
    </row>
    <row r="91" spans="1:45" ht="15" customHeight="1">
      <c r="A91" s="215"/>
      <c r="B91" s="215"/>
      <c r="C91" s="237"/>
      <c r="D91" s="547" t="s">
        <v>4078</v>
      </c>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c r="AN91" s="548"/>
      <c r="AO91" s="549"/>
      <c r="AP91" s="213"/>
      <c r="AQ91" s="213"/>
      <c r="AR91" s="213"/>
      <c r="AS91" s="214"/>
    </row>
    <row r="92" spans="1:45" ht="15" customHeight="1">
      <c r="A92" s="215"/>
      <c r="B92" s="215"/>
      <c r="C92" s="237"/>
      <c r="D92" s="550"/>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2"/>
      <c r="AP92" s="213"/>
      <c r="AQ92" s="213"/>
      <c r="AR92" s="213"/>
      <c r="AS92" s="214"/>
    </row>
    <row r="93" spans="1:45" ht="15" customHeight="1">
      <c r="A93" s="215"/>
      <c r="B93" s="215"/>
      <c r="C93" s="237"/>
      <c r="D93" s="550"/>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552"/>
      <c r="AP93" s="213"/>
      <c r="AQ93" s="213"/>
      <c r="AR93" s="213"/>
      <c r="AS93" s="214"/>
    </row>
    <row r="94" spans="1:45" ht="15" customHeight="1">
      <c r="A94" s="215"/>
      <c r="B94" s="215"/>
      <c r="C94" s="237"/>
      <c r="D94" s="550"/>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552"/>
      <c r="AP94" s="213"/>
      <c r="AQ94" s="213"/>
      <c r="AR94" s="213"/>
      <c r="AS94" s="214"/>
    </row>
    <row r="95" spans="1:45" ht="15" customHeight="1">
      <c r="A95" s="215"/>
      <c r="B95" s="215"/>
      <c r="C95" s="237"/>
      <c r="D95" s="550"/>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2"/>
      <c r="AP95" s="213"/>
      <c r="AQ95" s="213"/>
      <c r="AR95" s="213"/>
      <c r="AS95" s="214"/>
    </row>
    <row r="96" spans="1:45" ht="15" customHeight="1">
      <c r="A96" s="215"/>
      <c r="B96" s="215"/>
      <c r="C96" s="237"/>
      <c r="D96" s="550"/>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2"/>
      <c r="AP96" s="213"/>
      <c r="AQ96" s="213"/>
      <c r="AR96" s="213"/>
      <c r="AS96" s="214"/>
    </row>
    <row r="97" spans="1:45" ht="15" customHeight="1">
      <c r="A97" s="215"/>
      <c r="B97" s="215"/>
      <c r="C97" s="237"/>
      <c r="D97" s="550"/>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2"/>
      <c r="AP97" s="213"/>
      <c r="AQ97" s="213"/>
      <c r="AR97" s="213"/>
      <c r="AS97" s="214"/>
    </row>
    <row r="98" spans="1:45" ht="15" customHeight="1">
      <c r="A98" s="215"/>
      <c r="B98" s="215"/>
      <c r="C98" s="237"/>
      <c r="D98" s="550"/>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2"/>
      <c r="AP98" s="213"/>
      <c r="AQ98" s="213"/>
      <c r="AR98" s="213"/>
      <c r="AS98" s="214"/>
    </row>
    <row r="99" spans="1:45" ht="15" customHeight="1">
      <c r="A99" s="215"/>
      <c r="B99" s="215"/>
      <c r="C99" s="237"/>
      <c r="D99" s="553"/>
      <c r="E99" s="554"/>
      <c r="F99" s="554"/>
      <c r="G99" s="554"/>
      <c r="H99" s="554"/>
      <c r="I99" s="554"/>
      <c r="J99" s="554"/>
      <c r="K99" s="554"/>
      <c r="L99" s="554"/>
      <c r="M99" s="554"/>
      <c r="N99" s="554"/>
      <c r="O99" s="554"/>
      <c r="P99" s="554"/>
      <c r="Q99" s="554"/>
      <c r="R99" s="554"/>
      <c r="S99" s="554"/>
      <c r="T99" s="554"/>
      <c r="U99" s="554"/>
      <c r="V99" s="554"/>
      <c r="W99" s="554"/>
      <c r="X99" s="554"/>
      <c r="Y99" s="554"/>
      <c r="Z99" s="554"/>
      <c r="AA99" s="554"/>
      <c r="AB99" s="554"/>
      <c r="AC99" s="554"/>
      <c r="AD99" s="554"/>
      <c r="AE99" s="554"/>
      <c r="AF99" s="554"/>
      <c r="AG99" s="554"/>
      <c r="AH99" s="554"/>
      <c r="AI99" s="554"/>
      <c r="AJ99" s="554"/>
      <c r="AK99" s="554"/>
      <c r="AL99" s="554"/>
      <c r="AM99" s="554"/>
      <c r="AN99" s="554"/>
      <c r="AO99" s="555"/>
      <c r="AP99" s="213"/>
      <c r="AQ99" s="213"/>
      <c r="AR99" s="213"/>
      <c r="AS99" s="214"/>
    </row>
    <row r="100" spans="1:45" ht="3.95" customHeight="1">
      <c r="A100" s="213"/>
      <c r="B100" s="215"/>
      <c r="C100" s="237"/>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4"/>
    </row>
    <row r="101" spans="1:45" ht="15" customHeight="1">
      <c r="A101" s="213"/>
      <c r="B101" s="215"/>
      <c r="C101" s="556" t="s">
        <v>2028</v>
      </c>
      <c r="D101" s="557"/>
      <c r="E101" s="557"/>
      <c r="F101" s="557"/>
      <c r="G101" s="557"/>
      <c r="H101" s="557"/>
      <c r="I101" s="557"/>
      <c r="J101" s="557"/>
      <c r="K101" s="557"/>
      <c r="L101" s="557"/>
      <c r="M101" s="557"/>
      <c r="N101" s="557"/>
      <c r="O101" s="557"/>
      <c r="P101" s="557"/>
      <c r="Q101" s="557"/>
      <c r="R101" s="557"/>
      <c r="S101" s="557"/>
      <c r="T101" s="557"/>
      <c r="U101" s="557"/>
      <c r="V101" s="557"/>
      <c r="W101" s="557"/>
      <c r="X101" s="557"/>
      <c r="Y101" s="558" t="s">
        <v>2034</v>
      </c>
      <c r="Z101" s="558"/>
      <c r="AA101" s="558"/>
      <c r="AB101" s="558"/>
      <c r="AC101" s="558"/>
      <c r="AD101" s="558"/>
      <c r="AE101" s="558"/>
      <c r="AF101" s="558"/>
      <c r="AG101" s="558"/>
      <c r="AH101" s="558"/>
      <c r="AI101" s="558"/>
      <c r="AJ101" s="558"/>
      <c r="AK101" s="558"/>
      <c r="AL101" s="558"/>
      <c r="AM101" s="558"/>
      <c r="AN101" s="558"/>
      <c r="AO101" s="558"/>
      <c r="AP101" s="559"/>
      <c r="AQ101" s="213"/>
      <c r="AR101" s="213"/>
      <c r="AS101" s="214"/>
    </row>
    <row r="102" spans="1:45" ht="3.95" customHeight="1">
      <c r="A102" s="213"/>
      <c r="B102" s="215"/>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4"/>
    </row>
    <row r="103" spans="1:45" ht="15" customHeight="1">
      <c r="A103" s="240"/>
      <c r="B103" s="215"/>
      <c r="C103" s="237"/>
      <c r="D103" s="547" t="s">
        <v>3939</v>
      </c>
      <c r="E103" s="548"/>
      <c r="F103" s="548"/>
      <c r="G103" s="548"/>
      <c r="H103" s="548"/>
      <c r="I103" s="548"/>
      <c r="J103" s="548"/>
      <c r="K103" s="548"/>
      <c r="L103" s="548"/>
      <c r="M103" s="548"/>
      <c r="N103" s="548"/>
      <c r="O103" s="548"/>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48"/>
      <c r="AL103" s="548"/>
      <c r="AM103" s="548"/>
      <c r="AN103" s="548"/>
      <c r="AO103" s="549"/>
      <c r="AP103" s="213"/>
      <c r="AQ103" s="213"/>
      <c r="AR103" s="213"/>
      <c r="AS103" s="214"/>
    </row>
    <row r="104" spans="1:45" ht="15" customHeight="1">
      <c r="A104" s="213"/>
      <c r="B104" s="215"/>
      <c r="C104" s="237"/>
      <c r="D104" s="550"/>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2"/>
      <c r="AP104" s="213"/>
      <c r="AQ104" s="213"/>
      <c r="AR104" s="213"/>
      <c r="AS104" s="214"/>
    </row>
    <row r="105" spans="1:45" ht="15" customHeight="1">
      <c r="A105" s="213"/>
      <c r="B105" s="215"/>
      <c r="C105" s="237"/>
      <c r="D105" s="553"/>
      <c r="E105" s="554"/>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4"/>
      <c r="AO105" s="555"/>
      <c r="AP105" s="213"/>
      <c r="AQ105" s="213"/>
      <c r="AR105" s="213"/>
      <c r="AS105" s="214"/>
    </row>
    <row r="106" spans="1:45" ht="3.95" customHeight="1">
      <c r="A106" s="213"/>
      <c r="B106" s="215"/>
      <c r="C106" s="237"/>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13"/>
      <c r="AQ106" s="213"/>
      <c r="AR106" s="213"/>
      <c r="AS106" s="214"/>
    </row>
    <row r="107" spans="1:45" ht="15" customHeight="1">
      <c r="A107" s="240"/>
      <c r="B107" s="215"/>
      <c r="C107" s="556" t="s">
        <v>2042</v>
      </c>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8" t="s">
        <v>2043</v>
      </c>
      <c r="Z107" s="558"/>
      <c r="AA107" s="558"/>
      <c r="AB107" s="558"/>
      <c r="AC107" s="558"/>
      <c r="AD107" s="558"/>
      <c r="AE107" s="558"/>
      <c r="AF107" s="558"/>
      <c r="AG107" s="558"/>
      <c r="AH107" s="558"/>
      <c r="AI107" s="558"/>
      <c r="AJ107" s="558"/>
      <c r="AK107" s="558"/>
      <c r="AL107" s="558"/>
      <c r="AM107" s="558"/>
      <c r="AN107" s="558"/>
      <c r="AO107" s="558"/>
      <c r="AP107" s="559"/>
      <c r="AQ107" s="213"/>
      <c r="AR107" s="213"/>
      <c r="AS107" s="214"/>
    </row>
    <row r="108" spans="1:45" ht="3.95" customHeight="1">
      <c r="A108" s="213"/>
      <c r="B108" s="215"/>
      <c r="C108" s="237"/>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13"/>
      <c r="AQ108" s="213"/>
      <c r="AR108" s="213"/>
      <c r="AS108" s="214"/>
    </row>
    <row r="109" spans="1:45" ht="15" customHeight="1">
      <c r="A109" s="213"/>
      <c r="B109" s="215"/>
      <c r="C109" s="237"/>
      <c r="D109" s="228" t="s">
        <v>1698</v>
      </c>
      <c r="E109" s="213"/>
      <c r="F109" s="494" t="s">
        <v>2044</v>
      </c>
      <c r="G109" s="495"/>
      <c r="H109" s="495"/>
      <c r="I109" s="495"/>
      <c r="J109" s="495"/>
      <c r="K109" s="495"/>
      <c r="L109" s="496"/>
      <c r="M109" s="213"/>
      <c r="N109" s="494" t="s">
        <v>2046</v>
      </c>
      <c r="O109" s="495"/>
      <c r="P109" s="495"/>
      <c r="Q109" s="495"/>
      <c r="R109" s="495"/>
      <c r="S109" s="495"/>
      <c r="T109" s="495"/>
      <c r="U109" s="495"/>
      <c r="V109" s="495"/>
      <c r="W109" s="495"/>
      <c r="X109" s="495"/>
      <c r="Y109" s="496"/>
      <c r="Z109" s="213"/>
      <c r="AA109" s="494" t="s">
        <v>2047</v>
      </c>
      <c r="AB109" s="495"/>
      <c r="AC109" s="495"/>
      <c r="AD109" s="495"/>
      <c r="AE109" s="495"/>
      <c r="AF109" s="495"/>
      <c r="AG109" s="495"/>
      <c r="AH109" s="495"/>
      <c r="AI109" s="496"/>
      <c r="AJ109" s="208"/>
      <c r="AK109" s="494" t="s">
        <v>3879</v>
      </c>
      <c r="AL109" s="495"/>
      <c r="AM109" s="495"/>
      <c r="AN109" s="495"/>
      <c r="AO109" s="496"/>
      <c r="AP109" s="213"/>
      <c r="AQ109" s="213"/>
      <c r="AR109" s="213"/>
      <c r="AS109" s="214"/>
    </row>
    <row r="110" spans="1:45" ht="15" customHeight="1">
      <c r="A110" s="240"/>
      <c r="B110" s="215"/>
      <c r="C110" s="237"/>
      <c r="D110" s="231" t="s">
        <v>794</v>
      </c>
      <c r="E110" s="230"/>
      <c r="F110" s="499" t="s">
        <v>2045</v>
      </c>
      <c r="G110" s="506"/>
      <c r="H110" s="506"/>
      <c r="I110" s="506"/>
      <c r="J110" s="506"/>
      <c r="K110" s="506"/>
      <c r="L110" s="500"/>
      <c r="M110" s="208"/>
      <c r="N110" s="582" t="s">
        <v>3609</v>
      </c>
      <c r="O110" s="583"/>
      <c r="P110" s="583"/>
      <c r="Q110" s="583"/>
      <c r="R110" s="583"/>
      <c r="S110" s="583"/>
      <c r="T110" s="583"/>
      <c r="U110" s="583"/>
      <c r="V110" s="583"/>
      <c r="W110" s="583"/>
      <c r="X110" s="583"/>
      <c r="Y110" s="584"/>
      <c r="Z110" s="208"/>
      <c r="AA110" s="499" t="s">
        <v>3610</v>
      </c>
      <c r="AB110" s="506"/>
      <c r="AC110" s="506"/>
      <c r="AD110" s="506"/>
      <c r="AE110" s="506"/>
      <c r="AF110" s="506"/>
      <c r="AG110" s="506"/>
      <c r="AH110" s="506"/>
      <c r="AI110" s="500"/>
      <c r="AJ110" s="213"/>
      <c r="AK110" s="499" t="s">
        <v>3878</v>
      </c>
      <c r="AL110" s="506"/>
      <c r="AM110" s="506"/>
      <c r="AN110" s="506"/>
      <c r="AO110" s="500"/>
      <c r="AP110" s="213"/>
      <c r="AQ110" s="213"/>
      <c r="AR110" s="213"/>
      <c r="AS110" s="214"/>
    </row>
    <row r="111" spans="1:45" ht="3.95" customHeight="1">
      <c r="A111" s="213"/>
      <c r="B111" s="215"/>
      <c r="C111" s="237"/>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08"/>
      <c r="AA111" s="241"/>
      <c r="AB111" s="241"/>
      <c r="AC111" s="241"/>
      <c r="AD111" s="241"/>
      <c r="AE111" s="241"/>
      <c r="AF111" s="241"/>
      <c r="AG111" s="241"/>
      <c r="AH111" s="241"/>
      <c r="AI111" s="241"/>
      <c r="AJ111" s="213"/>
      <c r="AK111" s="241"/>
      <c r="AL111" s="241"/>
      <c r="AM111" s="241"/>
      <c r="AN111" s="241"/>
      <c r="AO111" s="241"/>
      <c r="AP111" s="213"/>
      <c r="AQ111" s="213"/>
      <c r="AR111" s="213"/>
      <c r="AS111" s="214"/>
    </row>
    <row r="112" spans="1:45" ht="15" customHeight="1">
      <c r="A112" s="213"/>
      <c r="B112" s="215"/>
      <c r="C112" s="237"/>
      <c r="D112" s="242">
        <v>1</v>
      </c>
      <c r="E112" s="241"/>
      <c r="F112" s="563" t="str">
        <f>IF(F38="","",CONCATENATE(F38,L38))</f>
        <v>ZADJAOUIAbdeldjalil</v>
      </c>
      <c r="G112" s="564"/>
      <c r="H112" s="564"/>
      <c r="I112" s="564"/>
      <c r="J112" s="564"/>
      <c r="K112" s="564"/>
      <c r="L112" s="565"/>
      <c r="M112" s="241"/>
      <c r="N112" s="572" t="s">
        <v>3922</v>
      </c>
      <c r="O112" s="573"/>
      <c r="P112" s="573"/>
      <c r="Q112" s="573"/>
      <c r="R112" s="573"/>
      <c r="S112" s="573"/>
      <c r="T112" s="573"/>
      <c r="U112" s="573"/>
      <c r="V112" s="573"/>
      <c r="W112" s="573"/>
      <c r="X112" s="573"/>
      <c r="Y112" s="574"/>
      <c r="Z112" s="208"/>
      <c r="AA112" s="572" t="s">
        <v>3923</v>
      </c>
      <c r="AB112" s="573"/>
      <c r="AC112" s="573"/>
      <c r="AD112" s="573"/>
      <c r="AE112" s="573"/>
      <c r="AF112" s="573"/>
      <c r="AG112" s="573"/>
      <c r="AH112" s="573"/>
      <c r="AI112" s="574"/>
      <c r="AJ112" s="309"/>
      <c r="AK112" s="566"/>
      <c r="AL112" s="567"/>
      <c r="AM112" s="567"/>
      <c r="AN112" s="567"/>
      <c r="AO112" s="568"/>
      <c r="AP112" s="213"/>
      <c r="AQ112" s="213"/>
      <c r="AR112" s="213"/>
      <c r="AS112" s="214"/>
    </row>
    <row r="113" spans="1:48" ht="15" customHeight="1">
      <c r="A113" s="213"/>
      <c r="B113" s="215"/>
      <c r="C113" s="237"/>
      <c r="D113" s="242">
        <v>2</v>
      </c>
      <c r="E113" s="241"/>
      <c r="F113" s="563" t="str">
        <f t="shared" ref="F113:F117" si="0">IF(F39="","",CONCATENATE(F39,L39))</f>
        <v>SMAILNadia</v>
      </c>
      <c r="G113" s="564"/>
      <c r="H113" s="564"/>
      <c r="I113" s="564"/>
      <c r="J113" s="564"/>
      <c r="K113" s="564"/>
      <c r="L113" s="565"/>
      <c r="M113" s="241"/>
      <c r="N113" s="572" t="s">
        <v>3926</v>
      </c>
      <c r="O113" s="573"/>
      <c r="P113" s="573"/>
      <c r="Q113" s="573"/>
      <c r="R113" s="573"/>
      <c r="S113" s="573"/>
      <c r="T113" s="573"/>
      <c r="U113" s="573"/>
      <c r="V113" s="573"/>
      <c r="W113" s="573"/>
      <c r="X113" s="573"/>
      <c r="Y113" s="574"/>
      <c r="Z113" s="208"/>
      <c r="AA113" s="503" t="s">
        <v>3926</v>
      </c>
      <c r="AB113" s="504"/>
      <c r="AC113" s="504"/>
      <c r="AD113" s="504"/>
      <c r="AE113" s="504"/>
      <c r="AF113" s="504"/>
      <c r="AG113" s="504"/>
      <c r="AH113" s="504"/>
      <c r="AI113" s="505"/>
      <c r="AJ113" s="309"/>
      <c r="AK113" s="566"/>
      <c r="AL113" s="567"/>
      <c r="AM113" s="567"/>
      <c r="AN113" s="567"/>
      <c r="AO113" s="568"/>
      <c r="AP113" s="213"/>
      <c r="AQ113" s="213"/>
      <c r="AR113" s="213"/>
      <c r="AS113" s="214"/>
    </row>
    <row r="114" spans="1:48" ht="15" customHeight="1">
      <c r="A114" s="213"/>
      <c r="B114" s="215"/>
      <c r="C114" s="237"/>
      <c r="D114" s="242">
        <v>3</v>
      </c>
      <c r="E114" s="241"/>
      <c r="F114" s="563" t="str">
        <f t="shared" si="0"/>
        <v>BENADLAZahira</v>
      </c>
      <c r="G114" s="564"/>
      <c r="H114" s="564"/>
      <c r="I114" s="564"/>
      <c r="J114" s="564"/>
      <c r="K114" s="564"/>
      <c r="L114" s="565"/>
      <c r="M114" s="241"/>
      <c r="N114" s="572" t="s">
        <v>3927</v>
      </c>
      <c r="O114" s="573"/>
      <c r="P114" s="573"/>
      <c r="Q114" s="573"/>
      <c r="R114" s="573"/>
      <c r="S114" s="573"/>
      <c r="T114" s="573"/>
      <c r="U114" s="573"/>
      <c r="V114" s="573"/>
      <c r="W114" s="573"/>
      <c r="X114" s="573"/>
      <c r="Y114" s="574"/>
      <c r="Z114" s="208"/>
      <c r="AA114" s="503" t="s">
        <v>3927</v>
      </c>
      <c r="AB114" s="504"/>
      <c r="AC114" s="504"/>
      <c r="AD114" s="504"/>
      <c r="AE114" s="504"/>
      <c r="AF114" s="504"/>
      <c r="AG114" s="504"/>
      <c r="AH114" s="504"/>
      <c r="AI114" s="505"/>
      <c r="AJ114" s="309"/>
      <c r="AK114" s="566"/>
      <c r="AL114" s="567"/>
      <c r="AM114" s="567"/>
      <c r="AN114" s="567"/>
      <c r="AO114" s="568"/>
      <c r="AP114" s="213"/>
      <c r="AQ114" s="213"/>
      <c r="AR114" s="213"/>
      <c r="AS114" s="214"/>
    </row>
    <row r="115" spans="1:48" ht="15" customHeight="1">
      <c r="A115" s="213"/>
      <c r="B115" s="215"/>
      <c r="C115" s="237"/>
      <c r="D115" s="242">
        <v>4</v>
      </c>
      <c r="E115" s="241"/>
      <c r="F115" s="563" t="str">
        <f t="shared" si="0"/>
        <v>DAHHAOUIHachimi</v>
      </c>
      <c r="G115" s="564"/>
      <c r="H115" s="564"/>
      <c r="I115" s="564"/>
      <c r="J115" s="564"/>
      <c r="K115" s="564"/>
      <c r="L115" s="565"/>
      <c r="M115" s="241"/>
      <c r="N115" s="572" t="s">
        <v>3924</v>
      </c>
      <c r="O115" s="573"/>
      <c r="P115" s="573"/>
      <c r="Q115" s="573"/>
      <c r="R115" s="573"/>
      <c r="S115" s="573"/>
      <c r="T115" s="573"/>
      <c r="U115" s="573"/>
      <c r="V115" s="573"/>
      <c r="W115" s="573"/>
      <c r="X115" s="573"/>
      <c r="Y115" s="574"/>
      <c r="Z115" s="208"/>
      <c r="AA115" s="503" t="s">
        <v>3924</v>
      </c>
      <c r="AB115" s="504"/>
      <c r="AC115" s="504"/>
      <c r="AD115" s="504"/>
      <c r="AE115" s="504"/>
      <c r="AF115" s="504"/>
      <c r="AG115" s="504"/>
      <c r="AH115" s="504"/>
      <c r="AI115" s="505"/>
      <c r="AJ115" s="309"/>
      <c r="AK115" s="566"/>
      <c r="AL115" s="567"/>
      <c r="AM115" s="567"/>
      <c r="AN115" s="567"/>
      <c r="AO115" s="568"/>
      <c r="AP115" s="213"/>
      <c r="AQ115" s="213"/>
      <c r="AR115" s="213"/>
      <c r="AS115" s="214"/>
    </row>
    <row r="116" spans="1:48" ht="15" customHeight="1">
      <c r="A116" s="213"/>
      <c r="B116" s="215"/>
      <c r="C116" s="237"/>
      <c r="D116" s="242">
        <v>5</v>
      </c>
      <c r="E116" s="241"/>
      <c r="F116" s="563" t="str">
        <f t="shared" si="0"/>
        <v>AISSAOUISoufyane</v>
      </c>
      <c r="G116" s="564"/>
      <c r="H116" s="564"/>
      <c r="I116" s="564"/>
      <c r="J116" s="564"/>
      <c r="K116" s="564"/>
      <c r="L116" s="565"/>
      <c r="M116" s="241"/>
      <c r="N116" s="572" t="s">
        <v>3929</v>
      </c>
      <c r="O116" s="573"/>
      <c r="P116" s="573"/>
      <c r="Q116" s="573"/>
      <c r="R116" s="573"/>
      <c r="S116" s="573"/>
      <c r="T116" s="573"/>
      <c r="U116" s="573"/>
      <c r="V116" s="573"/>
      <c r="W116" s="573"/>
      <c r="X116" s="573"/>
      <c r="Y116" s="574"/>
      <c r="Z116" s="208"/>
      <c r="AA116" s="503" t="s">
        <v>3929</v>
      </c>
      <c r="AB116" s="504"/>
      <c r="AC116" s="504"/>
      <c r="AD116" s="504"/>
      <c r="AE116" s="504"/>
      <c r="AF116" s="504"/>
      <c r="AG116" s="504"/>
      <c r="AH116" s="504"/>
      <c r="AI116" s="505"/>
      <c r="AJ116" s="309"/>
      <c r="AK116" s="566"/>
      <c r="AL116" s="567"/>
      <c r="AM116" s="567"/>
      <c r="AN116" s="567"/>
      <c r="AO116" s="568"/>
      <c r="AP116" s="213"/>
      <c r="AQ116" s="213"/>
      <c r="AR116" s="213"/>
      <c r="AS116" s="214"/>
    </row>
    <row r="117" spans="1:48" ht="15" customHeight="1">
      <c r="A117" s="213"/>
      <c r="B117" s="215"/>
      <c r="C117" s="237"/>
      <c r="D117" s="242">
        <v>6</v>
      </c>
      <c r="E117" s="241"/>
      <c r="F117" s="563" t="str">
        <f t="shared" si="0"/>
        <v>CHALABIYoussouf</v>
      </c>
      <c r="G117" s="564"/>
      <c r="H117" s="564"/>
      <c r="I117" s="564"/>
      <c r="J117" s="564"/>
      <c r="K117" s="564"/>
      <c r="L117" s="565"/>
      <c r="M117" s="241"/>
      <c r="N117" s="572" t="s">
        <v>3928</v>
      </c>
      <c r="O117" s="573"/>
      <c r="P117" s="573"/>
      <c r="Q117" s="573"/>
      <c r="R117" s="573"/>
      <c r="S117" s="573"/>
      <c r="T117" s="573"/>
      <c r="U117" s="573"/>
      <c r="V117" s="573"/>
      <c r="W117" s="573"/>
      <c r="X117" s="573"/>
      <c r="Y117" s="574"/>
      <c r="Z117" s="208"/>
      <c r="AA117" s="503" t="s">
        <v>3928</v>
      </c>
      <c r="AB117" s="504"/>
      <c r="AC117" s="504"/>
      <c r="AD117" s="504"/>
      <c r="AE117" s="504"/>
      <c r="AF117" s="504"/>
      <c r="AG117" s="504"/>
      <c r="AH117" s="504"/>
      <c r="AI117" s="505"/>
      <c r="AJ117" s="309"/>
      <c r="AK117" s="566"/>
      <c r="AL117" s="567"/>
      <c r="AM117" s="567"/>
      <c r="AN117" s="567"/>
      <c r="AO117" s="568"/>
      <c r="AP117" s="213"/>
      <c r="AQ117" s="213"/>
      <c r="AR117" s="213"/>
      <c r="AS117" s="214"/>
      <c r="AU117" s="243" t="s">
        <v>3608</v>
      </c>
    </row>
    <row r="118" spans="1:48" ht="15" customHeight="1">
      <c r="A118" s="213"/>
      <c r="B118" s="215"/>
      <c r="C118" s="237"/>
      <c r="D118" s="461">
        <v>7</v>
      </c>
      <c r="E118" s="241"/>
      <c r="F118" s="563" t="str">
        <f t="shared" ref="F118" si="1">IF(F44="","",CONCATENATE(F44,L44))</f>
        <v>BOUROUISMohammed EL Amin</v>
      </c>
      <c r="G118" s="564"/>
      <c r="H118" s="564"/>
      <c r="I118" s="564"/>
      <c r="J118" s="564"/>
      <c r="K118" s="564"/>
      <c r="L118" s="565"/>
      <c r="M118" s="241"/>
      <c r="N118" s="572" t="s">
        <v>3930</v>
      </c>
      <c r="O118" s="573"/>
      <c r="P118" s="573"/>
      <c r="Q118" s="573"/>
      <c r="R118" s="573"/>
      <c r="S118" s="573"/>
      <c r="T118" s="573"/>
      <c r="U118" s="573"/>
      <c r="V118" s="573"/>
      <c r="W118" s="573"/>
      <c r="X118" s="573"/>
      <c r="Y118" s="574"/>
      <c r="Z118" s="208"/>
      <c r="AA118" s="503"/>
      <c r="AB118" s="504"/>
      <c r="AC118" s="504"/>
      <c r="AD118" s="504"/>
      <c r="AE118" s="504"/>
      <c r="AF118" s="504"/>
      <c r="AG118" s="504"/>
      <c r="AH118" s="504"/>
      <c r="AI118" s="505"/>
      <c r="AJ118" s="309"/>
      <c r="AK118" s="566"/>
      <c r="AL118" s="567"/>
      <c r="AM118" s="567"/>
      <c r="AN118" s="567"/>
      <c r="AO118" s="568"/>
      <c r="AP118" s="213"/>
      <c r="AQ118" s="213"/>
      <c r="AR118" s="213"/>
      <c r="AS118" s="214"/>
      <c r="AU118" s="243" t="s">
        <v>3608</v>
      </c>
    </row>
    <row r="119" spans="1:48" ht="15" customHeight="1">
      <c r="A119" s="213"/>
      <c r="B119" s="215"/>
      <c r="C119" s="237"/>
      <c r="D119" s="461">
        <v>8</v>
      </c>
      <c r="E119" s="241"/>
      <c r="F119" s="563" t="str">
        <f t="shared" ref="F119" si="2">IF(F45="","",CONCATENATE(F45,L45))</f>
        <v>CHOGUEURAissa</v>
      </c>
      <c r="G119" s="564"/>
      <c r="H119" s="564"/>
      <c r="I119" s="564"/>
      <c r="J119" s="564"/>
      <c r="K119" s="564"/>
      <c r="L119" s="565"/>
      <c r="M119" s="241"/>
      <c r="N119" s="572" t="s">
        <v>3925</v>
      </c>
      <c r="O119" s="573"/>
      <c r="P119" s="573"/>
      <c r="Q119" s="573"/>
      <c r="R119" s="573"/>
      <c r="S119" s="573"/>
      <c r="T119" s="573"/>
      <c r="U119" s="573"/>
      <c r="V119" s="573"/>
      <c r="W119" s="573"/>
      <c r="X119" s="573"/>
      <c r="Y119" s="574"/>
      <c r="Z119" s="208"/>
      <c r="AA119" s="503"/>
      <c r="AB119" s="504"/>
      <c r="AC119" s="504"/>
      <c r="AD119" s="504"/>
      <c r="AE119" s="504"/>
      <c r="AF119" s="504"/>
      <c r="AG119" s="504"/>
      <c r="AH119" s="504"/>
      <c r="AI119" s="505"/>
      <c r="AJ119" s="309"/>
      <c r="AK119" s="566"/>
      <c r="AL119" s="567"/>
      <c r="AM119" s="567"/>
      <c r="AN119" s="567"/>
      <c r="AO119" s="568"/>
      <c r="AP119" s="213"/>
      <c r="AQ119" s="213"/>
      <c r="AR119" s="213"/>
      <c r="AS119" s="214"/>
      <c r="AU119" s="243" t="s">
        <v>3608</v>
      </c>
    </row>
    <row r="120" spans="1:48" ht="15" customHeight="1">
      <c r="A120" s="213"/>
      <c r="B120" s="215"/>
      <c r="C120" s="237"/>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08"/>
      <c r="AA120" s="241"/>
      <c r="AB120" s="241"/>
      <c r="AC120" s="241"/>
      <c r="AD120" s="241"/>
      <c r="AE120" s="241"/>
      <c r="AF120" s="241"/>
      <c r="AG120" s="241"/>
      <c r="AH120" s="241"/>
      <c r="AI120" s="241"/>
      <c r="AJ120" s="213"/>
      <c r="AK120" s="241"/>
      <c r="AL120" s="241"/>
      <c r="AM120" s="241"/>
      <c r="AN120" s="241"/>
      <c r="AO120" s="241"/>
      <c r="AP120" s="213"/>
      <c r="AQ120" s="213"/>
      <c r="AR120" s="213"/>
      <c r="AS120" s="214"/>
    </row>
    <row r="121" spans="1:48" ht="15" customHeight="1">
      <c r="A121" s="213"/>
      <c r="B121" s="215"/>
      <c r="C121" s="237"/>
      <c r="D121" s="560" t="s">
        <v>2008</v>
      </c>
      <c r="E121" s="561"/>
      <c r="F121" s="561"/>
      <c r="G121" s="561"/>
      <c r="H121" s="562"/>
      <c r="I121" s="176"/>
      <c r="J121" s="176"/>
      <c r="K121" s="176"/>
      <c r="L121" s="176"/>
      <c r="M121" s="176"/>
      <c r="N121" s="176"/>
      <c r="O121" s="176"/>
      <c r="P121" s="176"/>
      <c r="Q121" s="176"/>
      <c r="R121" s="176"/>
      <c r="S121" s="176"/>
      <c r="T121" s="176"/>
      <c r="U121" s="177"/>
      <c r="V121" s="213"/>
      <c r="W121" s="213"/>
      <c r="X121" s="213"/>
      <c r="Y121" s="542" t="s">
        <v>3834</v>
      </c>
      <c r="Z121" s="543"/>
      <c r="AA121" s="543"/>
      <c r="AB121" s="543"/>
      <c r="AC121" s="544"/>
      <c r="AD121" s="244"/>
      <c r="AE121" s="244"/>
      <c r="AF121" s="244"/>
      <c r="AG121" s="244"/>
      <c r="AH121" s="244"/>
      <c r="AI121" s="244"/>
      <c r="AJ121" s="244"/>
      <c r="AK121" s="244"/>
      <c r="AL121" s="244"/>
      <c r="AM121" s="244"/>
      <c r="AN121" s="245"/>
      <c r="AO121" s="213"/>
      <c r="AP121" s="213"/>
      <c r="AQ121" s="213"/>
      <c r="AR121" s="213"/>
      <c r="AS121" s="214"/>
    </row>
    <row r="122" spans="1:48" ht="15" customHeight="1">
      <c r="A122" s="213"/>
      <c r="B122" s="215"/>
      <c r="C122" s="237"/>
      <c r="D122" s="246" t="e">
        <f ca="1">traitementcomptermotrange(D49)</f>
        <v>#NAME?</v>
      </c>
      <c r="E122" s="247"/>
      <c r="F122" s="219" t="e">
        <f ca="1">IF(AND(D122&lt;100, D122&lt;&gt;0),"La description  scientifique du programme de recherche de l’équipe est insuffisante",IF(D122&gt;300,"la description scientifique du programme de recherche de l’équipe est longue",""))</f>
        <v>#NAME?</v>
      </c>
      <c r="G122" s="213"/>
      <c r="H122" s="213"/>
      <c r="I122" s="213"/>
      <c r="J122" s="213"/>
      <c r="K122" s="213"/>
      <c r="L122" s="213"/>
      <c r="M122" s="213"/>
      <c r="N122" s="240"/>
      <c r="O122" s="213"/>
      <c r="P122" s="213"/>
      <c r="Q122" s="213"/>
      <c r="R122" s="213"/>
      <c r="S122" s="240"/>
      <c r="T122" s="213"/>
      <c r="U122" s="214"/>
      <c r="V122" s="213"/>
      <c r="W122" s="213"/>
      <c r="X122" s="213"/>
      <c r="Y122" s="575"/>
      <c r="Z122" s="576"/>
      <c r="AA122" s="576"/>
      <c r="AB122" s="576"/>
      <c r="AC122" s="576"/>
      <c r="AD122" s="576"/>
      <c r="AE122" s="576"/>
      <c r="AF122" s="576"/>
      <c r="AG122" s="576"/>
      <c r="AH122" s="576"/>
      <c r="AI122" s="576"/>
      <c r="AJ122" s="576"/>
      <c r="AK122" s="576"/>
      <c r="AL122" s="576"/>
      <c r="AM122" s="576"/>
      <c r="AN122" s="577"/>
      <c r="AO122" s="213"/>
      <c r="AP122" s="213"/>
      <c r="AQ122" s="213"/>
      <c r="AR122" s="213"/>
      <c r="AS122" s="214"/>
    </row>
    <row r="123" spans="1:48" ht="15" customHeight="1">
      <c r="A123" s="213"/>
      <c r="B123" s="215"/>
      <c r="C123" s="237"/>
      <c r="D123" s="246" t="e">
        <f ca="1">traitementcomptermotrange(D63)</f>
        <v>#NAME?</v>
      </c>
      <c r="E123" s="247"/>
      <c r="F123" s="219" t="e">
        <f ca="1">IF(AND(D123&lt;50, D123&lt;&gt;0),"L'adéquation entre le programme initial de l’équipe et sa réalisation est insuffisante",IF(D123&gt;100,"L'adéquation entre le programme initial de l’équipe et sa réalisation est longue",""))</f>
        <v>#NAME?</v>
      </c>
      <c r="G123" s="213"/>
      <c r="H123" s="213"/>
      <c r="I123" s="213"/>
      <c r="J123" s="213"/>
      <c r="K123" s="213"/>
      <c r="L123" s="213"/>
      <c r="M123" s="213"/>
      <c r="N123" s="213"/>
      <c r="O123" s="213"/>
      <c r="P123" s="213"/>
      <c r="Q123" s="213"/>
      <c r="R123" s="213"/>
      <c r="S123" s="213"/>
      <c r="T123" s="213"/>
      <c r="U123" s="214"/>
      <c r="V123" s="213"/>
      <c r="W123" s="213"/>
      <c r="X123" s="213"/>
      <c r="Y123" s="575"/>
      <c r="Z123" s="576"/>
      <c r="AA123" s="576"/>
      <c r="AB123" s="576"/>
      <c r="AC123" s="576"/>
      <c r="AD123" s="576"/>
      <c r="AE123" s="576"/>
      <c r="AF123" s="576"/>
      <c r="AG123" s="576"/>
      <c r="AH123" s="576"/>
      <c r="AI123" s="576"/>
      <c r="AJ123" s="576"/>
      <c r="AK123" s="576"/>
      <c r="AL123" s="576"/>
      <c r="AM123" s="576"/>
      <c r="AN123" s="577"/>
      <c r="AO123" s="213"/>
      <c r="AP123" s="213"/>
      <c r="AQ123" s="213"/>
      <c r="AR123" s="213"/>
      <c r="AS123" s="214"/>
    </row>
    <row r="124" spans="1:48" ht="15" customHeight="1">
      <c r="A124" s="213"/>
      <c r="B124" s="215"/>
      <c r="C124" s="237"/>
      <c r="D124" s="246" t="e">
        <f ca="1">traitementcomptermotrange(D74)</f>
        <v>#NAME?</v>
      </c>
      <c r="E124" s="247"/>
      <c r="F124" s="219" t="e">
        <f ca="1">IF(AND(D124&lt;50, D124&lt;&gt;0),"Environnement et contraintes est insuffisant",IF(D124&gt;200," Environnement et contraintes est long",""))</f>
        <v>#NAME?</v>
      </c>
      <c r="G124" s="213"/>
      <c r="H124" s="213"/>
      <c r="I124" s="213"/>
      <c r="J124" s="213"/>
      <c r="K124" s="213"/>
      <c r="L124" s="240"/>
      <c r="M124" s="213"/>
      <c r="N124" s="213"/>
      <c r="O124" s="213"/>
      <c r="P124" s="213"/>
      <c r="Q124" s="213"/>
      <c r="R124" s="213"/>
      <c r="S124" s="240"/>
      <c r="T124" s="213"/>
      <c r="U124" s="214"/>
      <c r="V124" s="213"/>
      <c r="W124" s="213"/>
      <c r="X124" s="213"/>
      <c r="Y124" s="575"/>
      <c r="Z124" s="576"/>
      <c r="AA124" s="576"/>
      <c r="AB124" s="576"/>
      <c r="AC124" s="576"/>
      <c r="AD124" s="576"/>
      <c r="AE124" s="576"/>
      <c r="AF124" s="576"/>
      <c r="AG124" s="576"/>
      <c r="AH124" s="576"/>
      <c r="AI124" s="576"/>
      <c r="AJ124" s="576"/>
      <c r="AK124" s="576"/>
      <c r="AL124" s="576"/>
      <c r="AM124" s="576"/>
      <c r="AN124" s="577"/>
      <c r="AO124" s="213"/>
      <c r="AP124" s="213"/>
      <c r="AQ124" s="213"/>
      <c r="AR124" s="213"/>
      <c r="AS124" s="214"/>
    </row>
    <row r="125" spans="1:48" ht="15" customHeight="1">
      <c r="A125" s="213"/>
      <c r="B125" s="215"/>
      <c r="C125" s="237"/>
      <c r="D125" s="246" t="e">
        <f ca="1">traitementcomptermotrange(D91)</f>
        <v>#NAME?</v>
      </c>
      <c r="E125" s="247"/>
      <c r="F125" s="219" t="e">
        <f ca="1">IF(AND(D125&lt;100, D125&lt;&gt;0),"Les travaux en cours sont insuffisants","")</f>
        <v>#NAME?</v>
      </c>
      <c r="G125" s="213"/>
      <c r="H125" s="213"/>
      <c r="I125" s="213"/>
      <c r="J125" s="213"/>
      <c r="K125" s="213"/>
      <c r="L125" s="213"/>
      <c r="M125" s="213"/>
      <c r="N125" s="213"/>
      <c r="O125" s="213"/>
      <c r="P125" s="213"/>
      <c r="Q125" s="213"/>
      <c r="R125" s="213"/>
      <c r="S125" s="213"/>
      <c r="T125" s="213"/>
      <c r="U125" s="214"/>
      <c r="V125" s="213"/>
      <c r="W125" s="213"/>
      <c r="X125" s="213"/>
      <c r="Y125" s="575"/>
      <c r="Z125" s="576"/>
      <c r="AA125" s="576"/>
      <c r="AB125" s="576"/>
      <c r="AC125" s="576"/>
      <c r="AD125" s="576"/>
      <c r="AE125" s="576"/>
      <c r="AF125" s="576"/>
      <c r="AG125" s="576"/>
      <c r="AH125" s="576"/>
      <c r="AI125" s="576"/>
      <c r="AJ125" s="576"/>
      <c r="AK125" s="576"/>
      <c r="AL125" s="576"/>
      <c r="AM125" s="576"/>
      <c r="AN125" s="577"/>
      <c r="AO125" s="213"/>
      <c r="AP125" s="213"/>
      <c r="AQ125" s="213"/>
      <c r="AR125" s="213"/>
      <c r="AS125" s="214"/>
      <c r="AV125" s="248"/>
    </row>
    <row r="126" spans="1:48" ht="15" customHeight="1">
      <c r="A126" s="213"/>
      <c r="B126" s="215"/>
      <c r="C126" s="237"/>
      <c r="D126" s="246" t="e">
        <f ca="1">traitementcomptermotrange(D103)</f>
        <v>#NAME?</v>
      </c>
      <c r="E126" s="213"/>
      <c r="F126" s="213"/>
      <c r="G126" s="213"/>
      <c r="H126" s="213"/>
      <c r="I126" s="213"/>
      <c r="J126" s="213"/>
      <c r="K126" s="213"/>
      <c r="L126" s="213"/>
      <c r="M126" s="213"/>
      <c r="N126" s="213"/>
      <c r="O126" s="213"/>
      <c r="P126" s="213"/>
      <c r="Q126" s="213"/>
      <c r="R126" s="213"/>
      <c r="S126" s="213"/>
      <c r="T126" s="213"/>
      <c r="U126" s="214"/>
      <c r="V126" s="213"/>
      <c r="W126" s="213"/>
      <c r="X126" s="213"/>
      <c r="Y126" s="575"/>
      <c r="Z126" s="576"/>
      <c r="AA126" s="576"/>
      <c r="AB126" s="576"/>
      <c r="AC126" s="576"/>
      <c r="AD126" s="576"/>
      <c r="AE126" s="576"/>
      <c r="AF126" s="576"/>
      <c r="AG126" s="576"/>
      <c r="AH126" s="576"/>
      <c r="AI126" s="576"/>
      <c r="AJ126" s="576"/>
      <c r="AK126" s="576"/>
      <c r="AL126" s="576"/>
      <c r="AM126" s="576"/>
      <c r="AN126" s="577"/>
      <c r="AO126" s="213"/>
      <c r="AP126" s="213"/>
      <c r="AQ126" s="213"/>
      <c r="AR126" s="213"/>
      <c r="AS126" s="214"/>
    </row>
    <row r="127" spans="1:48" ht="15" customHeight="1">
      <c r="A127" s="213"/>
      <c r="B127" s="215"/>
      <c r="C127" s="237"/>
      <c r="D127" s="249"/>
      <c r="E127" s="236"/>
      <c r="F127" s="236"/>
      <c r="G127" s="236"/>
      <c r="H127" s="236"/>
      <c r="I127" s="236"/>
      <c r="J127" s="236"/>
      <c r="K127" s="236"/>
      <c r="L127" s="236"/>
      <c r="M127" s="236"/>
      <c r="N127" s="236"/>
      <c r="O127" s="236"/>
      <c r="P127" s="236"/>
      <c r="Q127" s="236"/>
      <c r="R127" s="236"/>
      <c r="S127" s="236"/>
      <c r="T127" s="236"/>
      <c r="U127" s="250"/>
      <c r="V127" s="213"/>
      <c r="W127" s="213"/>
      <c r="X127" s="213"/>
      <c r="Y127" s="578"/>
      <c r="Z127" s="579"/>
      <c r="AA127" s="579"/>
      <c r="AB127" s="579"/>
      <c r="AC127" s="579"/>
      <c r="AD127" s="579"/>
      <c r="AE127" s="579"/>
      <c r="AF127" s="579"/>
      <c r="AG127" s="579"/>
      <c r="AH127" s="579"/>
      <c r="AI127" s="579"/>
      <c r="AJ127" s="579"/>
      <c r="AK127" s="579"/>
      <c r="AL127" s="579"/>
      <c r="AM127" s="579"/>
      <c r="AN127" s="580"/>
      <c r="AO127" s="213"/>
      <c r="AP127" s="213"/>
      <c r="AQ127" s="213"/>
      <c r="AR127" s="213"/>
      <c r="AS127" s="214"/>
    </row>
    <row r="128" spans="1:48" ht="15" customHeight="1">
      <c r="A128" s="213"/>
      <c r="B128" s="215"/>
      <c r="C128" s="237"/>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4"/>
    </row>
    <row r="129" spans="1:45">
      <c r="A129" s="250"/>
      <c r="B129" s="249"/>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50"/>
    </row>
    <row r="130" spans="1:45">
      <c r="A130" s="213"/>
    </row>
    <row r="131" spans="1:45">
      <c r="A131" s="213"/>
    </row>
    <row r="132" spans="1:45">
      <c r="A132" s="213"/>
    </row>
    <row r="133" spans="1:45">
      <c r="A133" s="213"/>
    </row>
    <row r="134" spans="1:45">
      <c r="A134" s="213"/>
      <c r="F134" s="248"/>
    </row>
    <row r="135" spans="1:45">
      <c r="A135" s="213"/>
    </row>
  </sheetData>
  <sheetProtection password="C486" sheet="1" objects="1" scenarios="1"/>
  <dataConsolidate/>
  <mergeCells count="191">
    <mergeCell ref="F118:L118"/>
    <mergeCell ref="AA118:AI118"/>
    <mergeCell ref="AK118:AO118"/>
    <mergeCell ref="F119:L119"/>
    <mergeCell ref="N119:Y119"/>
    <mergeCell ref="AA119:AI119"/>
    <mergeCell ref="AK119:AO119"/>
    <mergeCell ref="H41:J41"/>
    <mergeCell ref="W38:Y38"/>
    <mergeCell ref="AE41:AF41"/>
    <mergeCell ref="H43:J43"/>
    <mergeCell ref="N43:O43"/>
    <mergeCell ref="W43:Y43"/>
    <mergeCell ref="AE43:AF43"/>
    <mergeCell ref="AH43:AI43"/>
    <mergeCell ref="AK43:AL43"/>
    <mergeCell ref="F116:L116"/>
    <mergeCell ref="D103:AO105"/>
    <mergeCell ref="C47:Z47"/>
    <mergeCell ref="AA47:AP47"/>
    <mergeCell ref="C61:Z61"/>
    <mergeCell ref="AA61:AP61"/>
    <mergeCell ref="N109:Y109"/>
    <mergeCell ref="AA109:AI109"/>
    <mergeCell ref="N112:Y112"/>
    <mergeCell ref="AA110:AI110"/>
    <mergeCell ref="AK110:AO110"/>
    <mergeCell ref="N110:Y110"/>
    <mergeCell ref="F109:L109"/>
    <mergeCell ref="F110:L110"/>
    <mergeCell ref="N114:Y114"/>
    <mergeCell ref="N115:Y115"/>
    <mergeCell ref="F112:L112"/>
    <mergeCell ref="Y122:AN127"/>
    <mergeCell ref="F35:F36"/>
    <mergeCell ref="N38:O38"/>
    <mergeCell ref="AH35:AI35"/>
    <mergeCell ref="AK35:AL35"/>
    <mergeCell ref="AH39:AI39"/>
    <mergeCell ref="AH38:AI38"/>
    <mergeCell ref="L35:L36"/>
    <mergeCell ref="H42:J42"/>
    <mergeCell ref="N42:O42"/>
    <mergeCell ref="W42:Y42"/>
    <mergeCell ref="AE42:AF42"/>
    <mergeCell ref="AH42:AI42"/>
    <mergeCell ref="AK42:AL42"/>
    <mergeCell ref="N39:O39"/>
    <mergeCell ref="N40:O40"/>
    <mergeCell ref="AK39:AL39"/>
    <mergeCell ref="W36:Y36"/>
    <mergeCell ref="AE36:AF36"/>
    <mergeCell ref="AH36:AI36"/>
    <mergeCell ref="AK36:AL36"/>
    <mergeCell ref="S35:S36"/>
    <mergeCell ref="AN40:AO40"/>
    <mergeCell ref="AK109:AO109"/>
    <mergeCell ref="N118:Y118"/>
    <mergeCell ref="AK113:AO113"/>
    <mergeCell ref="AK114:AO114"/>
    <mergeCell ref="AH40:AI40"/>
    <mergeCell ref="AE40:AF40"/>
    <mergeCell ref="AK115:AO115"/>
    <mergeCell ref="AA112:AI112"/>
    <mergeCell ref="AA113:AI113"/>
    <mergeCell ref="AA114:AI114"/>
    <mergeCell ref="AA115:AI115"/>
    <mergeCell ref="AK112:AO112"/>
    <mergeCell ref="AK40:AL40"/>
    <mergeCell ref="AN43:AO43"/>
    <mergeCell ref="AK116:AO116"/>
    <mergeCell ref="N116:Y116"/>
    <mergeCell ref="AA117:AI117"/>
    <mergeCell ref="N113:Y113"/>
    <mergeCell ref="N117:Y117"/>
    <mergeCell ref="C89:X89"/>
    <mergeCell ref="Y89:AP89"/>
    <mergeCell ref="C72:Z72"/>
    <mergeCell ref="F115:L115"/>
    <mergeCell ref="C107:X107"/>
    <mergeCell ref="Y107:AP107"/>
    <mergeCell ref="AH28:AO28"/>
    <mergeCell ref="AN24:AO24"/>
    <mergeCell ref="C26:AC26"/>
    <mergeCell ref="AD26:AP26"/>
    <mergeCell ref="AH29:AO29"/>
    <mergeCell ref="N31:U31"/>
    <mergeCell ref="AN36:AO36"/>
    <mergeCell ref="AE39:AF39"/>
    <mergeCell ref="AK38:AL38"/>
    <mergeCell ref="H39:J39"/>
    <mergeCell ref="H38:J38"/>
    <mergeCell ref="AN38:AO38"/>
    <mergeCell ref="AN39:AO39"/>
    <mergeCell ref="C33:U33"/>
    <mergeCell ref="C18:W18"/>
    <mergeCell ref="AN20:AO20"/>
    <mergeCell ref="AN22:AO22"/>
    <mergeCell ref="Y18:AP18"/>
    <mergeCell ref="D20:H20"/>
    <mergeCell ref="J20:AL20"/>
    <mergeCell ref="D22:H22"/>
    <mergeCell ref="AE22:AL22"/>
    <mergeCell ref="Q22:U22"/>
    <mergeCell ref="W22:AC22"/>
    <mergeCell ref="J22:O22"/>
    <mergeCell ref="Y121:AC121"/>
    <mergeCell ref="W39:Y39"/>
    <mergeCell ref="AE38:AF38"/>
    <mergeCell ref="W40:Y40"/>
    <mergeCell ref="AN42:AO42"/>
    <mergeCell ref="AN41:AO41"/>
    <mergeCell ref="AK41:AL41"/>
    <mergeCell ref="AH41:AI41"/>
    <mergeCell ref="N41:O41"/>
    <mergeCell ref="AA72:AP72"/>
    <mergeCell ref="D74:AO87"/>
    <mergeCell ref="C101:X101"/>
    <mergeCell ref="Y101:AP101"/>
    <mergeCell ref="D91:AO99"/>
    <mergeCell ref="D49:AO59"/>
    <mergeCell ref="D63:AO70"/>
    <mergeCell ref="H40:J40"/>
    <mergeCell ref="W41:Y41"/>
    <mergeCell ref="D121:H121"/>
    <mergeCell ref="F113:L113"/>
    <mergeCell ref="F114:L114"/>
    <mergeCell ref="F117:L117"/>
    <mergeCell ref="AK117:AO117"/>
    <mergeCell ref="AA116:AI116"/>
    <mergeCell ref="AH1:AS1"/>
    <mergeCell ref="B1:AF1"/>
    <mergeCell ref="AI2:AL2"/>
    <mergeCell ref="AI5:AL5"/>
    <mergeCell ref="AI3:AL3"/>
    <mergeCell ref="AN2:AO3"/>
    <mergeCell ref="AN14:AO14"/>
    <mergeCell ref="J12:AL12"/>
    <mergeCell ref="AN13:AO13"/>
    <mergeCell ref="Q14:U14"/>
    <mergeCell ref="W14:AC14"/>
    <mergeCell ref="AE14:AL14"/>
    <mergeCell ref="AN5:AN6"/>
    <mergeCell ref="AI6:AL6"/>
    <mergeCell ref="C8:W8"/>
    <mergeCell ref="Y8:AP8"/>
    <mergeCell ref="D10:H10"/>
    <mergeCell ref="AN10:AO10"/>
    <mergeCell ref="D14:H14"/>
    <mergeCell ref="J10:AL10"/>
    <mergeCell ref="J14:O14"/>
    <mergeCell ref="D12:H12"/>
    <mergeCell ref="AN12:AO12"/>
    <mergeCell ref="AN15:AO15"/>
    <mergeCell ref="J16:U16"/>
    <mergeCell ref="W16:AL16"/>
    <mergeCell ref="D28:L28"/>
    <mergeCell ref="AA33:AP33"/>
    <mergeCell ref="W35:Y35"/>
    <mergeCell ref="N35:O36"/>
    <mergeCell ref="Q35:Q36"/>
    <mergeCell ref="W31:AF31"/>
    <mergeCell ref="AH31:AO31"/>
    <mergeCell ref="N28:U28"/>
    <mergeCell ref="N29:U29"/>
    <mergeCell ref="W29:AF29"/>
    <mergeCell ref="AE35:AF35"/>
    <mergeCell ref="H35:J36"/>
    <mergeCell ref="AN35:AO35"/>
    <mergeCell ref="D29:L29"/>
    <mergeCell ref="D24:H24"/>
    <mergeCell ref="D31:L31"/>
    <mergeCell ref="J24:U24"/>
    <mergeCell ref="W24:AL24"/>
    <mergeCell ref="D16:H16"/>
    <mergeCell ref="AN16:AO16"/>
    <mergeCell ref="W28:AF28"/>
    <mergeCell ref="H44:J44"/>
    <mergeCell ref="N44:O44"/>
    <mergeCell ref="W44:Y44"/>
    <mergeCell ref="AE44:AF44"/>
    <mergeCell ref="AH44:AI44"/>
    <mergeCell ref="AK44:AL44"/>
    <mergeCell ref="AN44:AO44"/>
    <mergeCell ref="H45:J45"/>
    <mergeCell ref="N45:O45"/>
    <mergeCell ref="W45:Y45"/>
    <mergeCell ref="AE45:AF45"/>
    <mergeCell ref="AH45:AI45"/>
    <mergeCell ref="AK45:AL45"/>
    <mergeCell ref="AN45:AO45"/>
  </mergeCells>
  <conditionalFormatting sqref="AT90:AT96">
    <cfRule type="iconSet" priority="1371">
      <iconSet iconSet="4ArrowsGray">
        <cfvo type="percent" val="0"/>
        <cfvo type="percent" val="25"/>
        <cfvo type="percent" val="50"/>
        <cfvo type="percent" val="75"/>
      </iconSet>
    </cfRule>
  </conditionalFormatting>
  <conditionalFormatting sqref="H38:J41 H43:J45">
    <cfRule type="expression" dxfId="161" priority="1370">
      <formula>D38&lt;&gt;"Mme"</formula>
    </cfRule>
  </conditionalFormatting>
  <conditionalFormatting sqref="AH38:AI41 AH43:AI45">
    <cfRule type="expression" dxfId="160" priority="1369">
      <formula xml:space="preserve"> OR(AA38="Pr.", AA38="MCA", AA38="MCB",AA38="MAA",AA38="MAB",AA38="")</formula>
    </cfRule>
  </conditionalFormatting>
  <conditionalFormatting sqref="AK38:AL41 AK43:AL45">
    <cfRule type="expression" dxfId="159" priority="1368">
      <formula xml:space="preserve"> OR(AA38="Pr.", AA38="MCA", AA38="MCB",AA38="MAA",AA38="MAB",AA38="")</formula>
    </cfRule>
  </conditionalFormatting>
  <conditionalFormatting sqref="AN38:AO41 AN43:AO45">
    <cfRule type="expression" dxfId="158" priority="1367">
      <formula xml:space="preserve"> OR(AA38="Pr.", AA38="MCA", AA38="MCB",AA38="MAA",AA38="MAB",AA38="")</formula>
    </cfRule>
  </conditionalFormatting>
  <conditionalFormatting sqref="Q38:Q41 Q43:Q45">
    <cfRule type="expression" dxfId="157" priority="1194">
      <formula>D38&lt;&gt;"Mme"</formula>
    </cfRule>
  </conditionalFormatting>
  <conditionalFormatting sqref="H42:J42">
    <cfRule type="expression" dxfId="156" priority="763">
      <formula>D42&lt;&gt;"Mme"</formula>
    </cfRule>
  </conditionalFormatting>
  <conditionalFormatting sqref="AH42:AI42">
    <cfRule type="expression" dxfId="155" priority="762">
      <formula xml:space="preserve"> OR(AA42="Pr.", AA42="MCA", AA42="MCB",AA42="MAA",AA42="MAB",AA42="")</formula>
    </cfRule>
  </conditionalFormatting>
  <conditionalFormatting sqref="AK42:AL42">
    <cfRule type="expression" dxfId="154" priority="761">
      <formula xml:space="preserve"> OR(AA42="Pr.", AA42="MCA", AA42="MCB",AA42="MAA",AA42="MAB",AA42="")</formula>
    </cfRule>
  </conditionalFormatting>
  <conditionalFormatting sqref="AN42:AO42">
    <cfRule type="expression" dxfId="153" priority="760">
      <formula xml:space="preserve"> OR(AA42="Pr.", AA42="MCA", AA42="MCB",AA42="MAA",AA42="MAB",AA42="")</formula>
    </cfRule>
  </conditionalFormatting>
  <conditionalFormatting sqref="Q42">
    <cfRule type="expression" dxfId="152" priority="759">
      <formula>D42&lt;&gt;"Mme"</formula>
    </cfRule>
  </conditionalFormatting>
  <conditionalFormatting sqref="AK42:AL42">
    <cfRule type="expression" dxfId="151" priority="8">
      <formula xml:space="preserve"> OR(AA42="Pr.", AA42="MCA", AA42="MCB",AA42="MAA",AA42="MAB",AA42="")</formula>
    </cfRule>
  </conditionalFormatting>
  <conditionalFormatting sqref="AN42:AO42">
    <cfRule type="expression" dxfId="150" priority="7">
      <formula xml:space="preserve"> OR(AA42="Pr.", AA42="MCA", AA42="MCB",AA42="MAA",AA42="MAB",AA42="")</formula>
    </cfRule>
  </conditionalFormatting>
  <conditionalFormatting sqref="AN43:AO45">
    <cfRule type="expression" dxfId="149" priority="2">
      <formula xml:space="preserve"> OR(AA43="Pr.", AA43="MCA", AA43="MCB",AA43="MAA",AA43="MAB",AA43="")</formula>
    </cfRule>
  </conditionalFormatting>
  <conditionalFormatting sqref="AN43:AO45">
    <cfRule type="expression" dxfId="148" priority="1">
      <formula xml:space="preserve"> OR(AA43="Pr.", AA43="MCA", AA43="MCB",AA43="MAA",AA43="MAB",AA43="")</formula>
    </cfRule>
  </conditionalFormatting>
  <dataValidations xWindow="1130" yWindow="342" count="31">
    <dataValidation type="list" allowBlank="1" showInputMessage="1" showErrorMessage="1" promptTitle="Information" prompt="Micro domaine 3 facultatif" sqref="AH31:AO31">
      <formula1>INDIRECT(AY31)</formula1>
    </dataValidation>
    <dataValidation type="custom" showInputMessage="1" showErrorMessage="1" errorTitle="Vous etre pas concerner !!!!!!!" error="xxxxxxxxxxxxxxxxxxxxxxx" sqref="H38:J45">
      <formula1>IF(D38="Mme",TRUE,FALSE)</formula1>
    </dataValidation>
    <dataValidation type="custom" showInputMessage="1" showErrorMessage="1" sqref="AH38:AI45">
      <formula1>IF(OR(AA38="Doc.",AA38="MAA, Doc.",AA38="MAB, Doc."),TRUE)</formula1>
    </dataValidation>
    <dataValidation type="custom" showInputMessage="1" showErrorMessage="1" sqref="AK38:AL45">
      <formula1>IF(OR(AA38="Doc.",AA38="MAA, Doc.",AA38="MAB, Doc."),TRUE)</formula1>
    </dataValidation>
    <dataValidation type="custom" showInputMessage="1" showErrorMessage="1" sqref="AN38:AO45">
      <formula1>IF(OR(AA38="Doc.",AA38="MAA, Doc.",AA38="MAB, Doc."),TRUE)</formula1>
    </dataValidation>
    <dataValidation type="custom" showInputMessage="1" showErrorMessage="1" sqref="Q38:Q45">
      <formula1>IF(D38="Mme",TRUE,FALSE)</formula1>
    </dataValidation>
    <dataValidation type="textLength" operator="lessThanOrEqual" allowBlank="1" showInputMessage="1" showErrorMessage="1" sqref="G110:L110 D107:AO107 D117:M119 M110:M116 D110:F116 D90:AO90 D102:AO102 N110:Y110 AA110:AI110 AA117:AI119">
      <formula1>12</formula1>
    </dataValidation>
    <dataValidation allowBlank="1" showInputMessage="1" showErrorMessage="1" promptTitle="Information" prompt="- Espace vital du chercheur_x000a_- Temps moyen de présence du chercheur dans le labo_x000a_- Moyen engagés pour la recherche en cours." sqref="C100:AP100 Y106:AP106"/>
    <dataValidation type="textLength" errorStyle="warning" operator="lessThanOrEqual" allowBlank="1" showInputMessage="1" showErrorMessage="1" errorTitle="Information" error="Vous avez dépassé 400 Mots" sqref="D62:AO62">
      <formula1>2000</formula1>
    </dataValidation>
    <dataValidation operator="greaterThan" allowBlank="1" showInputMessage="1" showErrorMessage="1" sqref="D73:AO87"/>
    <dataValidation allowBlank="1" showInputMessage="1" showErrorMessage="1" promptTitle="Information" prompt="Préciser l’expérimental, le théorique _x000a_et  l’appliqué_x000a_" sqref="D48:AO48"/>
    <dataValidation operator="lessThanOrEqual" allowBlank="1" showInputMessage="1" showErrorMessage="1" promptTitle="Information" prompt="-  Espace vital du chercheur_x000a_-  Temps moyen de présence du chercheur dans le labo_x000a_-  Moyen engagés pour la recherche en cours." sqref="D103:AO105"/>
    <dataValidation allowBlank="1" showInputMessage="1" showErrorMessage="1" promptTitle="Information" prompt="-  Espace vital du chercheur_x000a_-  Temps moyen de présence du chercheur dans le labo_x000a_-  Moyen engagés pour la recherche en cours._x000a_" sqref="C101:AP101"/>
    <dataValidation operator="lessThanOrEqual" allowBlank="1" showInputMessage="1" showErrorMessage="1" sqref="D91:AO99 AK109:AO110 AK112:AO119"/>
    <dataValidation errorStyle="warning" operator="lessThanOrEqual" allowBlank="1" showInputMessage="1" showErrorMessage="1" errorTitle="Information" error="Vous avez dépassé 400 Mots" sqref="D63:AO70"/>
    <dataValidation allowBlank="1" showInputMessage="1" showErrorMessage="1" promptTitle="Information" prompt="Préciser l’expérimental, le théorique et  l’appliqué_x000a_" sqref="D49:AO59"/>
    <dataValidation allowBlank="1" showInputMessage="1" showErrorMessage="1" promptTitle="Information" prompt="Préciser l’expérimental, le théorique et  l’appliqué" sqref="C47:AP47"/>
    <dataValidation type="date" allowBlank="1" showInputMessage="1" showErrorMessage="1" sqref="P38:P40 T38:T40 R38:R40 M38:M40">
      <formula1>1900</formula1>
      <formula2>36699</formula2>
    </dataValidation>
    <dataValidation type="list" allowBlank="1" showInputMessage="1" showErrorMessage="1" sqref="N31:U31">
      <formula1>INDIRECT($AY$31)</formula1>
    </dataValidation>
    <dataValidation type="list" allowBlank="1" showInputMessage="1" showErrorMessage="1" sqref="AN5">
      <formula1>"1,2,3,4,5,6,7,8,9,10,11,12,13,14,15,16,17,18,19,20"</formula1>
    </dataValidation>
    <dataValidation type="list" allowBlank="1" showInputMessage="1" showErrorMessage="1" promptTitle="Grand domaine" prompt="Obligatoire" sqref="D31:L31">
      <formula1>GD</formula1>
    </dataValidation>
    <dataValidation type="list" allowBlank="1" showInputMessage="1" showErrorMessage="1" sqref="J10:AL10">
      <formula1>etablissement</formula1>
    </dataValidation>
    <dataValidation type="list" allowBlank="1" showInputMessage="1" showErrorMessage="1" sqref="J12:AL12">
      <formula1>INDIRECT($AV$10)</formula1>
    </dataValidation>
    <dataValidation allowBlank="1" showInputMessage="1" showErrorMessage="1" promptTitle="Information" prompt="L’acronyme est obligatoire il est _x000a_un outil indispensable pour les indicateurs scientifiques _x000a_(doit être précisé dans l’affiliation des publications)" sqref="Q14:U14 D22:H22"/>
    <dataValidation allowBlank="1" showInputMessage="1" showErrorMessage="1" promptTitle="Information" prompt="L’acronyme est obligatoire il est _x000a_un outil indispensable pour les indicateurs scientifiques _x000a_(doit être précisé dans l’affiliation _x000a_des publications)" sqref="D14:H14 Q22:U22"/>
    <dataValidation type="list" allowBlank="1" showInputMessage="1" showErrorMessage="1" sqref="D38:D45">
      <formula1>Sexe</formula1>
    </dataValidation>
    <dataValidation type="list" allowBlank="1" showInputMessage="1" showErrorMessage="1" sqref="AA38:AA45">
      <formula1>Grade</formula1>
    </dataValidation>
    <dataValidation type="list" allowBlank="1" showInputMessage="1" showErrorMessage="1" sqref="W38:Y45">
      <formula1>Diplome</formula1>
    </dataValidation>
    <dataValidation type="list" allowBlank="1" showInputMessage="1" showErrorMessage="1" sqref="AC38:AC45">
      <formula1>Domaine</formula1>
    </dataValidation>
    <dataValidation type="list" allowBlank="1" showInputMessage="1" showErrorMessage="1" sqref="AE38:AF45">
      <formula1>Etab</formula1>
    </dataValidation>
    <dataValidation type="list" allowBlank="1" showInputMessage="1" showErrorMessage="1" promptTitle="Information" prompt="Micro domaine 2 facultatif" sqref="W31:AF31">
      <formula1>INDIRECT($AY$31)</formula1>
    </dataValidation>
  </dataValidations>
  <pageMargins left="0.19685039370078741" right="0.19685039370078741" top="0.59055118110236227" bottom="0.59055118110236227" header="0.31496062992125984" footer="0.31496062992125984"/>
  <pageSetup paperSize="9" scale="80" orientation="portrait" horizontalDpi="4294967292" verticalDpi="200" r:id="rId1"/>
  <drawing r:id="rId2"/>
  <legacyDrawing r:id="rId3"/>
</worksheet>
</file>

<file path=xl/worksheets/sheet3.xml><?xml version="1.0" encoding="utf-8"?>
<worksheet xmlns="http://schemas.openxmlformats.org/spreadsheetml/2006/main" xmlns:r="http://schemas.openxmlformats.org/officeDocument/2006/relationships">
  <sheetPr codeName="Feuil6">
    <tabColor rgb="FF00B0F0"/>
  </sheetPr>
  <dimension ref="A1:FM214"/>
  <sheetViews>
    <sheetView showGridLines="0" showRowColHeaders="0" tabSelected="1" showWhiteSpace="0" topLeftCell="J6" zoomScale="85" zoomScaleNormal="85" workbookViewId="0">
      <selection activeCell="AK20" sqref="AK20"/>
    </sheetView>
  </sheetViews>
  <sheetFormatPr baseColWidth="10" defaultColWidth="9.140625" defaultRowHeight="14.25"/>
  <cols>
    <col min="1" max="1" width="12.7109375" style="171" customWidth="1"/>
    <col min="2" max="2" width="0.7109375" style="171" customWidth="1"/>
    <col min="3" max="3" width="3.28515625" style="171" customWidth="1"/>
    <col min="4" max="4" width="5.140625" style="171" customWidth="1"/>
    <col min="5" max="5" width="0.7109375" style="171" customWidth="1"/>
    <col min="6" max="6" width="22.28515625" style="171" customWidth="1"/>
    <col min="7" max="7" width="0.7109375" style="171" customWidth="1"/>
    <col min="8" max="8" width="32.85546875" style="171" customWidth="1"/>
    <col min="9" max="9" width="0.7109375" style="171" customWidth="1"/>
    <col min="10" max="10" width="40.85546875" style="171" customWidth="1"/>
    <col min="11" max="11" width="0.7109375" style="171" customWidth="1"/>
    <col min="12" max="12" width="10.5703125" style="171" customWidth="1"/>
    <col min="13" max="13" width="0.7109375" style="171" customWidth="1"/>
    <col min="14" max="14" width="9" style="171" customWidth="1"/>
    <col min="15" max="15" width="0.7109375" style="171" customWidth="1"/>
    <col min="16" max="16" width="10.140625" style="171" customWidth="1"/>
    <col min="17" max="17" width="0.7109375" style="171" customWidth="1"/>
    <col min="18" max="18" width="16.42578125" style="171" customWidth="1"/>
    <col min="19" max="19" width="5" style="171" customWidth="1"/>
    <col min="20" max="20" width="16.42578125" style="171" customWidth="1"/>
    <col min="21" max="21" width="5" style="171" customWidth="1"/>
    <col min="22" max="22" width="0.7109375" style="171" customWidth="1"/>
    <col min="23" max="23" width="30.5703125" style="171" customWidth="1"/>
    <col min="24" max="24" width="5" style="171" customWidth="1"/>
    <col min="25" max="25" width="0.7109375" style="171" customWidth="1"/>
    <col min="26" max="26" width="14" style="171" customWidth="1"/>
    <col min="27" max="27" width="5" style="171" customWidth="1"/>
    <col min="28" max="28" width="0.7109375" style="171" customWidth="1"/>
    <col min="29" max="29" width="0.140625" style="171" hidden="1" customWidth="1"/>
    <col min="30" max="30" width="4.5703125" style="171" customWidth="1"/>
    <col min="31" max="31" width="8.42578125" style="171" customWidth="1"/>
    <col min="32" max="32" width="0.7109375" style="171" customWidth="1"/>
    <col min="33" max="33" width="13.140625" style="171" customWidth="1"/>
    <col min="34" max="34" width="0.7109375" style="171" customWidth="1"/>
    <col min="35" max="35" width="10.5703125" style="171" customWidth="1"/>
    <col min="36" max="36" width="0.7109375" style="171" customWidth="1"/>
    <col min="37" max="37" width="9.140625" style="335"/>
    <col min="38" max="38" width="3.5703125" style="171" customWidth="1"/>
    <col min="39" max="39" width="0.7109375" style="171" customWidth="1"/>
    <col min="40" max="40" width="12.7109375" style="171" customWidth="1"/>
    <col min="41" max="41" width="9.140625" style="171"/>
    <col min="42" max="42" width="12.5703125" style="171" hidden="1" customWidth="1"/>
    <col min="43" max="43" width="21.7109375" style="171" hidden="1" customWidth="1"/>
    <col min="44" max="105" width="9.140625" style="171" hidden="1" customWidth="1"/>
    <col min="106" max="119" width="9.140625" style="171" customWidth="1"/>
    <col min="120" max="16384" width="9.140625" style="171"/>
  </cols>
  <sheetData>
    <row r="1" spans="1:169" ht="74.25" customHeight="1" thickBot="1">
      <c r="A1" s="261" t="str">
        <f>CONCATENATE("Equipe"," ",'2.Pré. Eq'!AN5)</f>
        <v>Equipe 1</v>
      </c>
      <c r="B1" s="623" t="s">
        <v>2035</v>
      </c>
      <c r="C1" s="624"/>
      <c r="D1" s="624"/>
      <c r="E1" s="624"/>
      <c r="F1" s="624"/>
      <c r="G1" s="624"/>
      <c r="H1" s="624"/>
      <c r="I1" s="624"/>
      <c r="J1" s="624"/>
      <c r="K1" s="624"/>
      <c r="L1" s="624"/>
      <c r="M1" s="624"/>
      <c r="N1" s="624"/>
      <c r="O1" s="624"/>
      <c r="P1" s="624"/>
      <c r="Q1" s="624"/>
      <c r="R1" s="624"/>
      <c r="S1" s="624"/>
      <c r="T1" s="624"/>
      <c r="U1" s="624"/>
      <c r="V1" s="262"/>
      <c r="W1" s="631" t="s">
        <v>2036</v>
      </c>
      <c r="X1" s="631"/>
      <c r="Y1" s="631"/>
      <c r="Z1" s="631"/>
      <c r="AA1" s="631"/>
      <c r="AB1" s="631"/>
      <c r="AC1" s="631"/>
      <c r="AD1" s="631"/>
      <c r="AE1" s="631"/>
      <c r="AF1" s="631"/>
      <c r="AG1" s="631"/>
      <c r="AH1" s="631"/>
      <c r="AI1" s="631"/>
      <c r="AJ1" s="631"/>
      <c r="AK1" s="631"/>
      <c r="AL1" s="631"/>
      <c r="AM1" s="632"/>
      <c r="AN1" s="263" t="str">
        <f>CONCATENATE("فرقة"," ",'2.Pré. Eq'!AN5)</f>
        <v>فرقة 1</v>
      </c>
      <c r="AP1" s="264"/>
    </row>
    <row r="2" spans="1:169" ht="17.100000000000001" customHeight="1">
      <c r="A2" s="265"/>
      <c r="B2" s="214"/>
      <c r="C2" s="587" t="s">
        <v>2009</v>
      </c>
      <c r="D2" s="588"/>
      <c r="E2" s="588"/>
      <c r="F2" s="588"/>
      <c r="G2" s="588"/>
      <c r="H2" s="588"/>
      <c r="I2" s="588"/>
      <c r="J2" s="588"/>
      <c r="K2" s="588"/>
      <c r="L2" s="588"/>
      <c r="M2" s="588"/>
      <c r="N2" s="588"/>
      <c r="O2" s="588"/>
      <c r="P2" s="588"/>
      <c r="Q2" s="588"/>
      <c r="R2" s="588"/>
      <c r="S2" s="588"/>
      <c r="T2" s="588"/>
      <c r="U2" s="266"/>
      <c r="V2" s="266"/>
      <c r="W2" s="266"/>
      <c r="X2" s="266"/>
      <c r="Y2" s="266"/>
      <c r="Z2" s="266"/>
      <c r="AA2" s="589" t="s">
        <v>2010</v>
      </c>
      <c r="AB2" s="589"/>
      <c r="AC2" s="589"/>
      <c r="AD2" s="589"/>
      <c r="AE2" s="589"/>
      <c r="AF2" s="589"/>
      <c r="AG2" s="589"/>
      <c r="AH2" s="589"/>
      <c r="AI2" s="589"/>
      <c r="AJ2" s="589"/>
      <c r="AK2" s="589"/>
      <c r="AL2" s="590"/>
      <c r="AM2" s="208"/>
      <c r="AN2" s="267"/>
      <c r="AO2" s="268"/>
      <c r="AP2" s="268"/>
      <c r="AQ2" s="268"/>
      <c r="AR2" s="269"/>
    </row>
    <row r="3" spans="1:169" ht="17.100000000000001" customHeight="1">
      <c r="A3" s="267"/>
      <c r="B3" s="214"/>
      <c r="C3" s="603" t="s">
        <v>1870</v>
      </c>
      <c r="D3" s="604"/>
      <c r="E3" s="604"/>
      <c r="F3" s="604"/>
      <c r="G3" s="604"/>
      <c r="H3" s="604"/>
      <c r="I3" s="604"/>
      <c r="J3" s="604"/>
      <c r="K3" s="604"/>
      <c r="L3" s="604"/>
      <c r="M3" s="604"/>
      <c r="N3" s="270"/>
      <c r="O3" s="270"/>
      <c r="P3" s="270"/>
      <c r="Q3" s="270"/>
      <c r="R3" s="271" t="s">
        <v>1705</v>
      </c>
      <c r="S3" s="271"/>
      <c r="T3" s="271"/>
      <c r="U3" s="271"/>
      <c r="V3" s="271"/>
      <c r="W3" s="271"/>
      <c r="X3" s="271"/>
      <c r="Y3" s="271"/>
      <c r="Z3" s="271"/>
      <c r="AA3" s="601" t="s">
        <v>1706</v>
      </c>
      <c r="AB3" s="601"/>
      <c r="AC3" s="601"/>
      <c r="AD3" s="601"/>
      <c r="AE3" s="601"/>
      <c r="AF3" s="601"/>
      <c r="AG3" s="601"/>
      <c r="AH3" s="601"/>
      <c r="AI3" s="601"/>
      <c r="AJ3" s="602"/>
      <c r="AK3" s="585" t="s">
        <v>1871</v>
      </c>
      <c r="AL3" s="586"/>
      <c r="AM3" s="213"/>
      <c r="AN3" s="267"/>
      <c r="AO3" s="272"/>
      <c r="AP3" s="273" t="s">
        <v>3841</v>
      </c>
      <c r="AQ3" s="274" t="s">
        <v>3840</v>
      </c>
      <c r="AR3" s="275" t="s">
        <v>2038</v>
      </c>
    </row>
    <row r="4" spans="1:169" ht="3.95" customHeight="1">
      <c r="A4" s="267"/>
      <c r="B4" s="213"/>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7"/>
      <c r="AL4" s="278"/>
      <c r="AM4" s="213"/>
      <c r="AN4" s="267"/>
      <c r="AO4" s="272"/>
      <c r="AP4" s="274"/>
      <c r="AQ4" s="274"/>
      <c r="AR4" s="275"/>
    </row>
    <row r="5" spans="1:169" s="291" customFormat="1" ht="14.1" customHeight="1">
      <c r="A5" s="279"/>
      <c r="B5" s="273"/>
      <c r="C5" s="273"/>
      <c r="D5" s="280" t="s">
        <v>1698</v>
      </c>
      <c r="E5" s="273"/>
      <c r="F5" s="280" t="s">
        <v>1699</v>
      </c>
      <c r="G5" s="273"/>
      <c r="H5" s="280" t="s">
        <v>3838</v>
      </c>
      <c r="I5" s="273"/>
      <c r="J5" s="281" t="s">
        <v>3862</v>
      </c>
      <c r="K5" s="273"/>
      <c r="L5" s="280" t="s">
        <v>3839</v>
      </c>
      <c r="M5" s="282"/>
      <c r="N5" s="283" t="s">
        <v>1701</v>
      </c>
      <c r="O5" s="282"/>
      <c r="P5" s="283" t="s">
        <v>1700</v>
      </c>
      <c r="Q5" s="282"/>
      <c r="R5" s="284" t="s">
        <v>2040</v>
      </c>
      <c r="S5" s="650" t="s">
        <v>3863</v>
      </c>
      <c r="T5" s="284" t="s">
        <v>2041</v>
      </c>
      <c r="U5" s="650" t="s">
        <v>3863</v>
      </c>
      <c r="V5" s="627" t="s">
        <v>2050</v>
      </c>
      <c r="W5" s="628"/>
      <c r="X5" s="650" t="s">
        <v>3864</v>
      </c>
      <c r="Y5" s="627" t="s">
        <v>2048</v>
      </c>
      <c r="Z5" s="628"/>
      <c r="AA5" s="650" t="s">
        <v>3863</v>
      </c>
      <c r="AB5" s="282"/>
      <c r="AC5" s="285"/>
      <c r="AD5" s="611" t="s">
        <v>2049</v>
      </c>
      <c r="AE5" s="613"/>
      <c r="AF5" s="282"/>
      <c r="AG5" s="286" t="s">
        <v>1702</v>
      </c>
      <c r="AH5" s="235"/>
      <c r="AI5" s="283" t="s">
        <v>1703</v>
      </c>
      <c r="AJ5" s="282"/>
      <c r="AK5" s="287" t="s">
        <v>1704</v>
      </c>
      <c r="AL5" s="273"/>
      <c r="AM5" s="273"/>
      <c r="AN5" s="279"/>
      <c r="AO5" s="272"/>
      <c r="AP5" s="288" t="str">
        <f>IF(AQ5&gt;6,"Non",IF(AQ5=5,"Non",IF(AQ5=0,"vide","Oui")))</f>
        <v>Oui</v>
      </c>
      <c r="AQ5" s="289">
        <f>IF('2.Pré. Eq'!D31="",0,((VALUE(RIGHT(LEFT('2.Pré. Eq'!D31,3),1)))))</f>
        <v>6</v>
      </c>
      <c r="AR5" s="290" t="str">
        <f>IF(P8="oui",1,IF(P8="","vide",0))</f>
        <v>vide</v>
      </c>
    </row>
    <row r="6" spans="1:169" s="291" customFormat="1" ht="14.1" customHeight="1">
      <c r="A6" s="279"/>
      <c r="B6" s="273"/>
      <c r="C6" s="273"/>
      <c r="D6" s="292" t="s">
        <v>794</v>
      </c>
      <c r="E6" s="273"/>
      <c r="F6" s="292" t="s">
        <v>795</v>
      </c>
      <c r="G6" s="273"/>
      <c r="H6" s="292" t="s">
        <v>3835</v>
      </c>
      <c r="I6" s="273"/>
      <c r="J6" s="293" t="s">
        <v>3866</v>
      </c>
      <c r="K6" s="273"/>
      <c r="L6" s="292" t="s">
        <v>3836</v>
      </c>
      <c r="M6" s="282"/>
      <c r="N6" s="294" t="s">
        <v>1694</v>
      </c>
      <c r="O6" s="282"/>
      <c r="P6" s="294" t="s">
        <v>1693</v>
      </c>
      <c r="Q6" s="282"/>
      <c r="R6" s="284" t="s">
        <v>1956</v>
      </c>
      <c r="S6" s="651"/>
      <c r="T6" s="284" t="s">
        <v>1957</v>
      </c>
      <c r="U6" s="651"/>
      <c r="V6" s="627" t="s">
        <v>2039</v>
      </c>
      <c r="W6" s="628"/>
      <c r="X6" s="651"/>
      <c r="Y6" s="627" t="s">
        <v>1958</v>
      </c>
      <c r="Z6" s="628"/>
      <c r="AA6" s="651"/>
      <c r="AB6" s="282"/>
      <c r="AC6" s="285"/>
      <c r="AD6" s="614" t="s">
        <v>1696</v>
      </c>
      <c r="AE6" s="616"/>
      <c r="AF6" s="282"/>
      <c r="AG6" s="295" t="s">
        <v>1695</v>
      </c>
      <c r="AH6" s="235"/>
      <c r="AI6" s="294" t="s">
        <v>1697</v>
      </c>
      <c r="AJ6" s="282"/>
      <c r="AK6" s="296" t="s">
        <v>797</v>
      </c>
      <c r="AL6" s="273"/>
      <c r="AM6" s="273"/>
      <c r="AN6" s="279"/>
      <c r="AO6" s="272"/>
      <c r="AP6" s="297"/>
      <c r="AQ6" s="297"/>
      <c r="AR6" s="297"/>
    </row>
    <row r="7" spans="1:169" s="222" customFormat="1" ht="3.95" customHeight="1">
      <c r="A7" s="267"/>
      <c r="B7" s="208"/>
      <c r="C7" s="208"/>
      <c r="D7" s="217"/>
      <c r="E7" s="217"/>
      <c r="F7" s="217"/>
      <c r="G7" s="217"/>
      <c r="H7" s="217"/>
      <c r="I7" s="217"/>
      <c r="J7" s="217"/>
      <c r="K7" s="217"/>
      <c r="L7" s="208"/>
      <c r="M7" s="208"/>
      <c r="N7" s="208"/>
      <c r="O7" s="208"/>
      <c r="P7" s="208"/>
      <c r="Q7" s="208"/>
      <c r="R7" s="208"/>
      <c r="S7" s="208"/>
      <c r="T7" s="208"/>
      <c r="U7" s="208"/>
      <c r="V7" s="208"/>
      <c r="W7" s="208"/>
      <c r="X7" s="208"/>
      <c r="Y7" s="208"/>
      <c r="Z7" s="208"/>
      <c r="AA7" s="208"/>
      <c r="AB7" s="208"/>
      <c r="AC7" s="208"/>
      <c r="AD7" s="274"/>
      <c r="AE7" s="274"/>
      <c r="AF7" s="208"/>
      <c r="AG7" s="208"/>
      <c r="AH7" s="208"/>
      <c r="AI7" s="208"/>
      <c r="AJ7" s="208"/>
      <c r="AK7" s="298"/>
      <c r="AL7" s="208"/>
      <c r="AM7" s="208"/>
      <c r="AN7" s="267"/>
      <c r="AO7" s="272"/>
      <c r="AP7" s="299" t="str">
        <f t="shared" ref="AP7" si="0">IF(ISERROR(SEARCH("pts/نقطة",AK7)),"","0")</f>
        <v/>
      </c>
      <c r="AQ7" s="300"/>
      <c r="AR7" s="297"/>
      <c r="AT7" s="291"/>
    </row>
    <row r="8" spans="1:169" s="306" customFormat="1" ht="15" customHeight="1">
      <c r="A8" s="301"/>
      <c r="B8" s="302"/>
      <c r="C8" s="302"/>
      <c r="D8" s="242">
        <v>1</v>
      </c>
      <c r="E8" s="227"/>
      <c r="F8" s="254"/>
      <c r="G8" s="227"/>
      <c r="H8" s="434"/>
      <c r="I8" s="227"/>
      <c r="J8" s="434"/>
      <c r="K8" s="227"/>
      <c r="L8" s="423"/>
      <c r="M8" s="227"/>
      <c r="N8" s="442"/>
      <c r="O8" s="273"/>
      <c r="P8" s="442"/>
      <c r="Q8" s="227"/>
      <c r="R8" s="441"/>
      <c r="S8" s="423"/>
      <c r="T8" s="426"/>
      <c r="U8" s="254"/>
      <c r="V8" s="478"/>
      <c r="W8" s="479"/>
      <c r="X8" s="254"/>
      <c r="Y8" s="478"/>
      <c r="Z8" s="479"/>
      <c r="AA8" s="254"/>
      <c r="AB8" s="227"/>
      <c r="AC8" s="303"/>
      <c r="AD8" s="625" t="str">
        <f>IF(OR(N8="",$AP$5="vide"),"",IF(OR($AP$5=P8,P8=""),IF(N8=1,1,IF(N8=2,IF($AP$5="Non",0.6*S8+0.6*U8,0.75*S8+0.45*U8),IF(N8=3,IF($AP$5="Non",0.4*S8+0.4*U8+0.4*AA8,0.6*S8+0.3*U8+0.3*AA8),IF($AP$5="Non",((S8+U8+X8+AA8)*1.2)/N8,0.5*S8+0.2*U8+(0.25*X8)/(N8-3)+0.25*AA8)))),IF(N8=1,1,IF(N8=2,IF(P8="Non",0.6*S8+0.6*U8,0.75*S8+0.45*U8),IF(N8=3,IF(P8="Non",0.4*S8+0.4*U8+0.4*AA8,0.6*S8+0.3*U8+0.3*AA8),IF(P8="Non",((S8+U8+X8+AA8)*1.2)/N8,0.5*S8+0.2*U8+(0.25*X8)/(N8-3)+0.25*AA8))))))</f>
        <v/>
      </c>
      <c r="AE8" s="626"/>
      <c r="AF8" s="273"/>
      <c r="AG8" s="254"/>
      <c r="AH8" s="273"/>
      <c r="AI8" s="242" t="str">
        <f>IF(N8=0,"",IF(N8=1,"100%","120%"))</f>
        <v/>
      </c>
      <c r="AJ8" s="273"/>
      <c r="AK8" s="304" t="str">
        <f>IF(AD8="","",IF(AG8="Oui",AD8*1.5*500,AD8*500))</f>
        <v/>
      </c>
      <c r="AL8" s="302"/>
      <c r="AM8" s="302"/>
      <c r="AN8" s="301"/>
      <c r="AO8" s="272"/>
      <c r="AP8" s="299" t="str">
        <f>IF(OR(AK8="Valeur",AK8="القيمة"),0,IF(ISERROR(SEARCH("/",AK8)),AK8,0))</f>
        <v/>
      </c>
      <c r="AQ8" s="272"/>
      <c r="AR8" s="305"/>
      <c r="AT8" s="291"/>
    </row>
    <row r="9" spans="1:169" s="306" customFormat="1" ht="15" customHeight="1">
      <c r="A9" s="301"/>
      <c r="B9" s="302"/>
      <c r="C9" s="302"/>
      <c r="D9" s="242">
        <v>2</v>
      </c>
      <c r="E9" s="227"/>
      <c r="F9" s="254"/>
      <c r="G9" s="227"/>
      <c r="H9" s="435"/>
      <c r="I9" s="227"/>
      <c r="J9" s="435"/>
      <c r="K9" s="227"/>
      <c r="L9" s="423"/>
      <c r="M9" s="227"/>
      <c r="N9" s="442"/>
      <c r="O9" s="273"/>
      <c r="P9" s="442"/>
      <c r="Q9" s="227"/>
      <c r="R9" s="441"/>
      <c r="S9" s="423"/>
      <c r="T9" s="426"/>
      <c r="U9" s="254"/>
      <c r="V9" s="478"/>
      <c r="W9" s="479"/>
      <c r="X9" s="254"/>
      <c r="Y9" s="478"/>
      <c r="Z9" s="479"/>
      <c r="AA9" s="254"/>
      <c r="AB9" s="227"/>
      <c r="AC9" s="303"/>
      <c r="AD9" s="625" t="str">
        <f t="shared" ref="AD9:AD10" si="1">IF(OR(N9="",$AP$5="vide"),"",IF(OR($AP$5=P9,P9=""),IF(N9=1,1,IF(N9=2,IF($AP$5="Non",0.6*S9+0.6*U9,0.75*S9+0.45*U9),IF(N9=3,IF($AP$5="Non",0.4*S9+0.4*U9+0.4*AA9,0.6*S9+0.3*U9+0.3*AA9),IF($AP$5="Non",((S9+U9+X9+AA9)*1.2)/N9,0.5*S9+0.2*U9+(0.25*X9)/(N9-3)+0.25*AA9)))),IF(N9=1,1,IF(N9=2,IF(P9="Non",0.6*S9+0.6*U9,0.75*S9+0.45*U9),IF(N9=3,IF(P9="Non",0.4*S9+0.4*U9+0.4*AA9,0.6*S9+0.3*U9+0.3*AA9),IF(P9="Non",((S9+U9+X9+AA9)*1.2)/N9,0.5*S9+0.2*U9+(0.25*X9)/(N9-3)+0.25*AA9))))))</f>
        <v/>
      </c>
      <c r="AE9" s="626"/>
      <c r="AF9" s="273"/>
      <c r="AG9" s="254"/>
      <c r="AH9" s="273"/>
      <c r="AI9" s="242" t="str">
        <f t="shared" ref="AI9:AI10" si="2">IF(N9=0,"",IF(N9=1,"100%","120%"))</f>
        <v/>
      </c>
      <c r="AJ9" s="273"/>
      <c r="AK9" s="304" t="str">
        <f t="shared" ref="AK9:AK10" si="3">IF(AD9="","",IF(AG9="Oui",AD9*1.5*500,AD9*500))</f>
        <v/>
      </c>
      <c r="AL9" s="302"/>
      <c r="AM9" s="302"/>
      <c r="AN9" s="301"/>
      <c r="AO9" s="272"/>
      <c r="AP9" s="299" t="str">
        <f t="shared" ref="AP9:AP73" si="4">IF(OR(AK9="Valeur",AK9="القيمة"),0,IF(ISERROR(SEARCH("/",AK9)),AK9,0))</f>
        <v/>
      </c>
      <c r="AQ9" s="272"/>
      <c r="AR9" s="305"/>
      <c r="AT9" s="291"/>
    </row>
    <row r="10" spans="1:169" s="306" customFormat="1" ht="15" customHeight="1">
      <c r="A10" s="301"/>
      <c r="B10" s="302"/>
      <c r="C10" s="302"/>
      <c r="D10" s="242">
        <v>3</v>
      </c>
      <c r="E10" s="227"/>
      <c r="F10" s="254"/>
      <c r="G10" s="227"/>
      <c r="H10" s="435"/>
      <c r="I10" s="227"/>
      <c r="J10" s="435"/>
      <c r="K10" s="227"/>
      <c r="L10" s="423"/>
      <c r="M10" s="227"/>
      <c r="N10" s="442"/>
      <c r="O10" s="273"/>
      <c r="P10" s="442"/>
      <c r="Q10" s="227"/>
      <c r="R10" s="441"/>
      <c r="S10" s="423"/>
      <c r="T10" s="426"/>
      <c r="U10" s="254"/>
      <c r="V10" s="478"/>
      <c r="W10" s="479"/>
      <c r="X10" s="254"/>
      <c r="Y10" s="478"/>
      <c r="Z10" s="479"/>
      <c r="AA10" s="254"/>
      <c r="AB10" s="227"/>
      <c r="AC10" s="303"/>
      <c r="AD10" s="625" t="str">
        <f t="shared" si="1"/>
        <v/>
      </c>
      <c r="AE10" s="626"/>
      <c r="AF10" s="273"/>
      <c r="AG10" s="254"/>
      <c r="AH10" s="273"/>
      <c r="AI10" s="242" t="str">
        <f t="shared" si="2"/>
        <v/>
      </c>
      <c r="AJ10" s="273"/>
      <c r="AK10" s="304" t="str">
        <f t="shared" si="3"/>
        <v/>
      </c>
      <c r="AL10" s="302"/>
      <c r="AM10" s="302"/>
      <c r="AN10" s="301"/>
      <c r="AO10" s="272"/>
      <c r="AP10" s="299" t="str">
        <f t="shared" si="4"/>
        <v/>
      </c>
      <c r="AQ10" s="307">
        <v>1</v>
      </c>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row>
    <row r="11" spans="1:169" s="308" customFormat="1" ht="3.95" customHeight="1">
      <c r="A11" s="301"/>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98"/>
      <c r="AL11" s="208"/>
      <c r="AM11" s="208"/>
      <c r="AN11" s="301"/>
      <c r="AO11" s="272"/>
      <c r="AP11" s="299">
        <f t="shared" si="4"/>
        <v>0</v>
      </c>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row>
    <row r="12" spans="1:169" ht="17.100000000000001" customHeight="1">
      <c r="A12" s="267"/>
      <c r="B12" s="213"/>
      <c r="C12" s="629" t="s">
        <v>1707</v>
      </c>
      <c r="D12" s="630"/>
      <c r="E12" s="630"/>
      <c r="F12" s="630"/>
      <c r="G12" s="630"/>
      <c r="H12" s="630"/>
      <c r="I12" s="630"/>
      <c r="J12" s="630"/>
      <c r="K12" s="630"/>
      <c r="L12" s="630"/>
      <c r="M12" s="630"/>
      <c r="N12" s="270"/>
      <c r="O12" s="270"/>
      <c r="P12" s="270"/>
      <c r="Q12" s="270"/>
      <c r="R12" s="271" t="s">
        <v>1709</v>
      </c>
      <c r="S12" s="271"/>
      <c r="T12" s="271"/>
      <c r="U12" s="271"/>
      <c r="V12" s="271"/>
      <c r="W12" s="271"/>
      <c r="X12" s="271"/>
      <c r="Y12" s="271"/>
      <c r="Z12" s="271"/>
      <c r="AA12" s="601" t="s">
        <v>1708</v>
      </c>
      <c r="AB12" s="601"/>
      <c r="AC12" s="601"/>
      <c r="AD12" s="601"/>
      <c r="AE12" s="601"/>
      <c r="AF12" s="601"/>
      <c r="AG12" s="601"/>
      <c r="AH12" s="601"/>
      <c r="AI12" s="601"/>
      <c r="AJ12" s="602"/>
      <c r="AK12" s="609" t="s">
        <v>1872</v>
      </c>
      <c r="AL12" s="610"/>
      <c r="AM12" s="213"/>
      <c r="AN12" s="267"/>
      <c r="AO12" s="272"/>
      <c r="AP12" s="299">
        <f t="shared" si="4"/>
        <v>0</v>
      </c>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c r="EG12" s="213"/>
      <c r="EH12" s="213"/>
      <c r="EI12" s="213"/>
      <c r="EJ12" s="213"/>
      <c r="EK12" s="213"/>
      <c r="EL12" s="213"/>
      <c r="EM12" s="213"/>
      <c r="EN12" s="213"/>
      <c r="EO12" s="213"/>
      <c r="EP12" s="213"/>
      <c r="EQ12" s="213"/>
      <c r="ER12" s="213"/>
      <c r="ES12" s="213"/>
      <c r="ET12" s="213"/>
      <c r="EU12" s="213"/>
      <c r="EV12" s="213"/>
      <c r="EW12" s="213"/>
      <c r="EX12" s="213"/>
      <c r="EY12" s="213"/>
      <c r="EZ12" s="213"/>
      <c r="FA12" s="213"/>
      <c r="FB12" s="213"/>
      <c r="FC12" s="213"/>
      <c r="FD12" s="213"/>
      <c r="FE12" s="213"/>
      <c r="FF12" s="213"/>
      <c r="FG12" s="213"/>
      <c r="FH12" s="213"/>
      <c r="FI12" s="213"/>
      <c r="FJ12" s="213"/>
      <c r="FK12" s="213"/>
      <c r="FL12" s="213"/>
      <c r="FM12" s="213"/>
    </row>
    <row r="13" spans="1:169" ht="3.95" customHeight="1">
      <c r="A13" s="267"/>
      <c r="B13" s="213"/>
      <c r="C13" s="208"/>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309"/>
      <c r="AL13" s="213"/>
      <c r="AM13" s="213"/>
      <c r="AN13" s="267"/>
      <c r="AO13" s="272"/>
      <c r="AP13" s="299">
        <f t="shared" si="4"/>
        <v>0</v>
      </c>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row>
    <row r="14" spans="1:169" ht="15" customHeight="1">
      <c r="A14" s="267"/>
      <c r="B14" s="213"/>
      <c r="C14" s="213"/>
      <c r="D14" s="242">
        <v>1</v>
      </c>
      <c r="E14" s="227"/>
      <c r="F14" s="423"/>
      <c r="G14" s="227"/>
      <c r="H14" s="434"/>
      <c r="I14" s="439"/>
      <c r="J14" s="434"/>
      <c r="K14" s="227"/>
      <c r="L14" s="442"/>
      <c r="M14" s="273"/>
      <c r="N14" s="442"/>
      <c r="O14" s="273"/>
      <c r="P14" s="442"/>
      <c r="Q14" s="227"/>
      <c r="R14" s="441"/>
      <c r="S14" s="425"/>
      <c r="T14" s="426"/>
      <c r="U14" s="420"/>
      <c r="V14" s="478"/>
      <c r="W14" s="479"/>
      <c r="X14" s="420"/>
      <c r="Y14" s="478"/>
      <c r="Z14" s="479"/>
      <c r="AA14" s="420"/>
      <c r="AB14" s="227"/>
      <c r="AC14" s="303"/>
      <c r="AD14" s="625" t="str">
        <f>IF(OR(N14="",$AP$5="vide"),"",IF(OR($AP$5=P14,P14=""),IF(N14=1,1,IF(N14=2,IF($AP$5="Non",0.6*S14+0.6*U14,0.75*S14+0.45*U14),IF(N14=3,IF($AP$5="Non",0.4*S14+0.4*U14+0.4*AA14,0.6*S14+0.3*U14+0.3*AA14),IF($AP$5="Non",((S14+U14+X14+AA14)*1.2)/N14,0.5*S14+0.2*U14+(0.25*X14)/(N14-3)+0.25*AA14)))),IF(N14=1,1,IF(N14=2,IF(P14="Non",0.6*S14+0.6*U14,0.75*S14+0.45*U14),IF(N14=3,IF(P14="Non",0.4*S14+0.4*U14+0.4*AA14,0.6*S14+0.3*U14+0.3*AA14),IF(P14="Non",((S14+U14+X14+AA14)*1.2)/N14,0.5*S14+0.2*U14+(0.25*X14)/(N14-3)+0.25*AA14))))))</f>
        <v/>
      </c>
      <c r="AE14" s="626"/>
      <c r="AF14" s="227"/>
      <c r="AG14" s="254"/>
      <c r="AH14" s="227"/>
      <c r="AI14" s="242" t="str">
        <f>IF(N14=0,"",IF(N14=1,"100%","120%"))</f>
        <v/>
      </c>
      <c r="AJ14" s="227"/>
      <c r="AK14" s="304" t="str">
        <f>IF(AD14="","",IF(AG14="Oui",AD14*1.5*500,AD14*100))</f>
        <v/>
      </c>
      <c r="AL14" s="213"/>
      <c r="AM14" s="213"/>
      <c r="AN14" s="267"/>
      <c r="AO14" s="272"/>
      <c r="AP14" s="299" t="str">
        <f t="shared" si="4"/>
        <v/>
      </c>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row>
    <row r="15" spans="1:169" ht="15" customHeight="1">
      <c r="A15" s="267"/>
      <c r="B15" s="213"/>
      <c r="C15" s="213"/>
      <c r="D15" s="242">
        <v>2</v>
      </c>
      <c r="E15" s="227"/>
      <c r="F15" s="423"/>
      <c r="G15" s="227"/>
      <c r="H15" s="434"/>
      <c r="I15" s="439"/>
      <c r="J15" s="434"/>
      <c r="K15" s="227"/>
      <c r="L15" s="442"/>
      <c r="M15" s="273"/>
      <c r="N15" s="442"/>
      <c r="O15" s="273"/>
      <c r="P15" s="442"/>
      <c r="Q15" s="227"/>
      <c r="R15" s="441"/>
      <c r="S15" s="425"/>
      <c r="T15" s="426"/>
      <c r="U15" s="420"/>
      <c r="V15" s="478"/>
      <c r="W15" s="479"/>
      <c r="X15" s="420"/>
      <c r="Y15" s="478"/>
      <c r="Z15" s="479"/>
      <c r="AA15" s="420"/>
      <c r="AB15" s="227"/>
      <c r="AC15" s="303"/>
      <c r="AD15" s="625" t="str">
        <f t="shared" ref="AD15:AD16" si="5">IF(OR(N15="",$AP$5="vide"),"",IF(OR($AP$5=P15,P15=""),IF(N15=1,1,IF(N15=2,IF($AP$5="Non",0.6*S15+0.6*U15,0.75*S15+0.45*U15),IF(N15=3,IF($AP$5="Non",0.4*S15+0.4*U15+0.4*AA15,0.6*S15+0.3*U15+0.3*AA15),IF($AP$5="Non",((S15+U15+X15+AA15)*1.2)/N15,0.5*S15+0.2*U15+(0.25*X15)/(N15-3)+0.25*AA15)))),IF(N15=1,1,IF(N15=2,IF(P15="Non",0.6*S15+0.6*U15,0.75*S15+0.45*U15),IF(N15=3,IF(P15="Non",0.4*S15+0.4*U15+0.4*AA15,0.6*S15+0.3*U15+0.3*AA15),IF(P15="Non",((S15+U15+X15+AA15)*1.2)/N15,0.5*S15+0.2*U15+(0.25*X15)/(N15-3)+0.25*AA15))))))</f>
        <v/>
      </c>
      <c r="AE15" s="626"/>
      <c r="AF15" s="227"/>
      <c r="AG15" s="254"/>
      <c r="AH15" s="227"/>
      <c r="AI15" s="242" t="str">
        <f t="shared" ref="AI15:AI16" si="6">IF(N15=0,"",IF(N15=1,"100%","120%"))</f>
        <v/>
      </c>
      <c r="AJ15" s="227"/>
      <c r="AK15" s="304" t="str">
        <f t="shared" ref="AK15:AK16" si="7">IF(AD15="","",IF(AG15="Oui",AD15*1.5*500,AD15*100))</f>
        <v/>
      </c>
      <c r="AL15" s="213"/>
      <c r="AM15" s="213"/>
      <c r="AN15" s="267"/>
      <c r="AO15" s="272"/>
      <c r="AP15" s="299" t="str">
        <f t="shared" si="4"/>
        <v/>
      </c>
    </row>
    <row r="16" spans="1:169" ht="15" customHeight="1">
      <c r="A16" s="267"/>
      <c r="B16" s="213"/>
      <c r="C16" s="213"/>
      <c r="D16" s="242">
        <v>3</v>
      </c>
      <c r="E16" s="227"/>
      <c r="F16" s="423"/>
      <c r="G16" s="227"/>
      <c r="H16" s="434"/>
      <c r="I16" s="439"/>
      <c r="J16" s="434"/>
      <c r="K16" s="227"/>
      <c r="L16" s="442"/>
      <c r="M16" s="273"/>
      <c r="N16" s="442"/>
      <c r="O16" s="273"/>
      <c r="P16" s="442"/>
      <c r="Q16" s="227"/>
      <c r="R16" s="441"/>
      <c r="S16" s="425"/>
      <c r="T16" s="426"/>
      <c r="U16" s="420"/>
      <c r="V16" s="478"/>
      <c r="W16" s="479"/>
      <c r="X16" s="420"/>
      <c r="Y16" s="478"/>
      <c r="Z16" s="479"/>
      <c r="AA16" s="420"/>
      <c r="AB16" s="227"/>
      <c r="AC16" s="303"/>
      <c r="AD16" s="625" t="str">
        <f t="shared" si="5"/>
        <v/>
      </c>
      <c r="AE16" s="626"/>
      <c r="AF16" s="227"/>
      <c r="AG16" s="254"/>
      <c r="AH16" s="227"/>
      <c r="AI16" s="242" t="str">
        <f t="shared" si="6"/>
        <v/>
      </c>
      <c r="AJ16" s="227"/>
      <c r="AK16" s="304" t="str">
        <f t="shared" si="7"/>
        <v/>
      </c>
      <c r="AL16" s="213"/>
      <c r="AM16" s="213"/>
      <c r="AN16" s="267"/>
      <c r="AO16" s="272"/>
      <c r="AP16" s="299" t="str">
        <f t="shared" si="4"/>
        <v/>
      </c>
      <c r="AR16" s="307">
        <v>2</v>
      </c>
    </row>
    <row r="17" spans="1:46" ht="3.95" customHeight="1">
      <c r="A17" s="267"/>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309"/>
      <c r="AL17" s="213"/>
      <c r="AM17" s="213"/>
      <c r="AN17" s="267"/>
      <c r="AO17" s="272"/>
      <c r="AP17" s="299">
        <f t="shared" si="4"/>
        <v>0</v>
      </c>
    </row>
    <row r="18" spans="1:46" ht="17.100000000000001" customHeight="1">
      <c r="A18" s="267"/>
      <c r="B18" s="213"/>
      <c r="C18" s="603" t="s">
        <v>1707</v>
      </c>
      <c r="D18" s="604"/>
      <c r="E18" s="604"/>
      <c r="F18" s="604"/>
      <c r="G18" s="604"/>
      <c r="H18" s="604"/>
      <c r="I18" s="604"/>
      <c r="J18" s="604"/>
      <c r="K18" s="604"/>
      <c r="L18" s="604"/>
      <c r="M18" s="604"/>
      <c r="N18" s="270"/>
      <c r="O18" s="270"/>
      <c r="P18" s="270"/>
      <c r="Q18" s="270"/>
      <c r="R18" s="271" t="s">
        <v>1710</v>
      </c>
      <c r="S18" s="271"/>
      <c r="T18" s="271"/>
      <c r="U18" s="271"/>
      <c r="V18" s="271"/>
      <c r="W18" s="271"/>
      <c r="X18" s="271"/>
      <c r="Y18" s="271"/>
      <c r="Z18" s="271"/>
      <c r="AA18" s="601" t="s">
        <v>1708</v>
      </c>
      <c r="AB18" s="601"/>
      <c r="AC18" s="601"/>
      <c r="AD18" s="601"/>
      <c r="AE18" s="601"/>
      <c r="AF18" s="601"/>
      <c r="AG18" s="601"/>
      <c r="AH18" s="601"/>
      <c r="AI18" s="601"/>
      <c r="AJ18" s="602"/>
      <c r="AK18" s="585" t="s">
        <v>1873</v>
      </c>
      <c r="AL18" s="586"/>
      <c r="AM18" s="213"/>
      <c r="AN18" s="267"/>
      <c r="AO18" s="272"/>
      <c r="AP18" s="299">
        <f t="shared" si="4"/>
        <v>0</v>
      </c>
    </row>
    <row r="19" spans="1:46" ht="3.95" customHeight="1">
      <c r="A19" s="267"/>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309"/>
      <c r="AL19" s="213"/>
      <c r="AM19" s="213"/>
      <c r="AN19" s="267"/>
      <c r="AO19" s="272"/>
      <c r="AP19" s="299">
        <f t="shared" si="4"/>
        <v>0</v>
      </c>
    </row>
    <row r="20" spans="1:46" ht="15" customHeight="1">
      <c r="A20" s="267"/>
      <c r="B20" s="213"/>
      <c r="C20" s="213"/>
      <c r="D20" s="242">
        <v>1</v>
      </c>
      <c r="E20" s="227"/>
      <c r="F20" s="466" t="s">
        <v>4083</v>
      </c>
      <c r="G20" s="227"/>
      <c r="H20" s="464" t="s">
        <v>4084</v>
      </c>
      <c r="I20" s="439"/>
      <c r="J20" s="464" t="s">
        <v>4093</v>
      </c>
      <c r="K20" s="227"/>
      <c r="L20" s="442">
        <v>2014</v>
      </c>
      <c r="M20" s="273"/>
      <c r="N20" s="442">
        <v>4</v>
      </c>
      <c r="O20" s="273"/>
      <c r="P20" s="466" t="s">
        <v>3881</v>
      </c>
      <c r="Q20" s="227"/>
      <c r="R20" s="465" t="s">
        <v>4085</v>
      </c>
      <c r="S20" s="442">
        <v>1</v>
      </c>
      <c r="T20" s="465" t="s">
        <v>4089</v>
      </c>
      <c r="U20" s="420">
        <v>0</v>
      </c>
      <c r="V20" s="478" t="s">
        <v>4086</v>
      </c>
      <c r="W20" s="479"/>
      <c r="X20" s="420">
        <v>1</v>
      </c>
      <c r="Y20" s="478" t="s">
        <v>4087</v>
      </c>
      <c r="Z20" s="479"/>
      <c r="AA20" s="420">
        <v>1</v>
      </c>
      <c r="AB20" s="227"/>
      <c r="AC20" s="303"/>
      <c r="AD20" s="625">
        <f>IF(OR(N20="",$AP$5="vide"),"",IF(OR($AP$5=P20,P20=""),IF(N20=1,1,IF(N20=2,IF($AP$5="Non",0.6*S20+0.6*U20,0.75*S20+0.45*U20),IF(N20=3,IF($AP$5="Non",0.4*S20+0.4*U20+0.4*AA20,0.6*S20+0.3*U20+0.3*AA20),IF($AP$5="Non",((S20+U20+X20+AA20)*1.2)/N20,0.5*S20+0.2*U20+(0.25*X20)/(N20-3)+0.25*AA20)))),IF(N20=1,1,IF(N20=2,IF(P20="Non",0.6*S20+0.6*U20,0.75*S20+0.45*U20),IF(N20=3,IF(P20="Non",0.4*S20+0.4*U20+0.4*AA20,0.6*S20+0.3*U20+0.3*AA20),IF(P20="Non",((S20+U20+X20+AA20)*1.2)/N20,0.5*S20+0.2*U20+(0.25*X20)/(N20-3)+0.25*AA20))))))</f>
        <v>0.89999999999999991</v>
      </c>
      <c r="AE20" s="626"/>
      <c r="AF20" s="227"/>
      <c r="AG20" s="466" t="s">
        <v>4088</v>
      </c>
      <c r="AH20" s="227"/>
      <c r="AI20" s="242" t="str">
        <f>IF(N20=0,"",IF(N20=1,"100%","120%"))</f>
        <v>120%</v>
      </c>
      <c r="AJ20" s="227"/>
      <c r="AK20" s="304">
        <f>IF(AD20="","",IF(AG20="Oui",AD20*1.5*500,AD20*50))</f>
        <v>674.99999999999989</v>
      </c>
      <c r="AL20" s="213"/>
      <c r="AM20" s="213"/>
      <c r="AN20" s="267"/>
      <c r="AO20" s="272"/>
      <c r="AP20" s="299">
        <f t="shared" si="4"/>
        <v>674.99999999999989</v>
      </c>
    </row>
    <row r="21" spans="1:46" ht="15" customHeight="1">
      <c r="A21" s="267"/>
      <c r="B21" s="213"/>
      <c r="C21" s="213"/>
      <c r="D21" s="242">
        <v>2</v>
      </c>
      <c r="E21" s="227"/>
      <c r="F21" s="466" t="s">
        <v>4090</v>
      </c>
      <c r="G21" s="227"/>
      <c r="H21" s="464" t="s">
        <v>4091</v>
      </c>
      <c r="I21" s="439"/>
      <c r="J21" s="464" t="s">
        <v>4092</v>
      </c>
      <c r="K21" s="227"/>
      <c r="L21" s="442">
        <v>2014</v>
      </c>
      <c r="M21" s="273"/>
      <c r="N21" s="442">
        <v>2</v>
      </c>
      <c r="O21" s="273"/>
      <c r="P21" s="466" t="s">
        <v>3881</v>
      </c>
      <c r="Q21" s="227"/>
      <c r="R21" s="465" t="s">
        <v>4089</v>
      </c>
      <c r="S21" s="442">
        <v>0</v>
      </c>
      <c r="T21" s="465" t="s">
        <v>4094</v>
      </c>
      <c r="U21" s="420">
        <v>1</v>
      </c>
      <c r="V21" s="478"/>
      <c r="W21" s="479"/>
      <c r="X21" s="420"/>
      <c r="Y21" s="478"/>
      <c r="Z21" s="479"/>
      <c r="AA21" s="420"/>
      <c r="AB21" s="227"/>
      <c r="AC21" s="303"/>
      <c r="AD21" s="625">
        <f t="shared" ref="AD21:AD22" si="8">IF(OR(N21="",$AP$5="vide"),"",IF(OR($AP$5=P21,P21=""),IF(N21=1,1,IF(N21=2,IF($AP$5="Non",0.6*S21+0.6*U21,0.75*S21+0.45*U21),IF(N21=3,IF($AP$5="Non",0.4*S21+0.4*U21+0.4*AA21,0.6*S21+0.3*U21+0.3*AA21),IF($AP$5="Non",((S21+U21+X21+AA21)*1.2)/N21,0.5*S21+0.2*U21+(0.25*X21)/(N21-3)+0.25*AA21)))),IF(N21=1,1,IF(N21=2,IF(P21="Non",0.6*S21+0.6*U21,0.75*S21+0.45*U21),IF(N21=3,IF(P21="Non",0.4*S21+0.4*U21+0.4*AA21,0.6*S21+0.3*U21+0.3*AA21),IF(P21="Non",((S21+U21+X21+AA21)*1.2)/N21,0.5*S21+0.2*U21+(0.25*X21)/(N21-3)+0.25*AA21))))))</f>
        <v>0.6</v>
      </c>
      <c r="AE21" s="626"/>
      <c r="AF21" s="227"/>
      <c r="AG21" s="466" t="s">
        <v>4088</v>
      </c>
      <c r="AH21" s="227"/>
      <c r="AI21" s="242" t="str">
        <f t="shared" ref="AI21:AI22" si="9">IF(N21=0,"",IF(N21=1,"100%","120%"))</f>
        <v>120%</v>
      </c>
      <c r="AJ21" s="227"/>
      <c r="AK21" s="304">
        <f t="shared" ref="AK21:AK22" si="10">IF(AD21="","",IF(AG21="Oui",AD21*1.5*500,AD21*50))</f>
        <v>449.99999999999994</v>
      </c>
      <c r="AL21" s="213"/>
      <c r="AM21" s="213"/>
      <c r="AN21" s="267"/>
      <c r="AO21" s="272"/>
      <c r="AP21" s="299">
        <f t="shared" si="4"/>
        <v>449.99999999999994</v>
      </c>
    </row>
    <row r="22" spans="1:46" ht="15" customHeight="1">
      <c r="A22" s="267"/>
      <c r="B22" s="213"/>
      <c r="C22" s="213"/>
      <c r="D22" s="242">
        <v>3</v>
      </c>
      <c r="E22" s="227"/>
      <c r="F22" s="445"/>
      <c r="G22" s="227"/>
      <c r="H22" s="444"/>
      <c r="I22" s="439"/>
      <c r="J22" s="444"/>
      <c r="K22" s="227"/>
      <c r="L22" s="442"/>
      <c r="M22" s="273"/>
      <c r="N22" s="442"/>
      <c r="O22" s="273"/>
      <c r="P22" s="445"/>
      <c r="Q22" s="227"/>
      <c r="R22" s="446"/>
      <c r="S22" s="442"/>
      <c r="T22" s="446"/>
      <c r="U22" s="420"/>
      <c r="V22" s="478"/>
      <c r="W22" s="479"/>
      <c r="X22" s="420"/>
      <c r="Y22" s="478"/>
      <c r="Z22" s="479"/>
      <c r="AA22" s="420"/>
      <c r="AB22" s="227"/>
      <c r="AC22" s="303"/>
      <c r="AD22" s="625" t="str">
        <f t="shared" si="8"/>
        <v/>
      </c>
      <c r="AE22" s="626"/>
      <c r="AF22" s="227"/>
      <c r="AG22" s="254"/>
      <c r="AH22" s="227"/>
      <c r="AI22" s="242" t="str">
        <f t="shared" si="9"/>
        <v/>
      </c>
      <c r="AJ22" s="227"/>
      <c r="AK22" s="304" t="str">
        <f t="shared" si="10"/>
        <v/>
      </c>
      <c r="AL22" s="213"/>
      <c r="AM22" s="213"/>
      <c r="AN22" s="267"/>
      <c r="AO22" s="272"/>
      <c r="AP22" s="299" t="str">
        <f t="shared" si="4"/>
        <v/>
      </c>
      <c r="AS22" s="307">
        <v>3</v>
      </c>
    </row>
    <row r="23" spans="1:46" ht="3.95" customHeight="1">
      <c r="A23" s="267"/>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309"/>
      <c r="AL23" s="213"/>
      <c r="AM23" s="213"/>
      <c r="AN23" s="267"/>
      <c r="AO23" s="272"/>
      <c r="AP23" s="299">
        <f t="shared" si="4"/>
        <v>0</v>
      </c>
    </row>
    <row r="24" spans="1:46" ht="17.100000000000001" customHeight="1">
      <c r="A24" s="267"/>
      <c r="B24" s="213"/>
      <c r="C24" s="603" t="s">
        <v>1707</v>
      </c>
      <c r="D24" s="604"/>
      <c r="E24" s="604"/>
      <c r="F24" s="604"/>
      <c r="G24" s="604"/>
      <c r="H24" s="604"/>
      <c r="I24" s="604"/>
      <c r="J24" s="604"/>
      <c r="K24" s="604"/>
      <c r="L24" s="604"/>
      <c r="M24" s="604"/>
      <c r="N24" s="270"/>
      <c r="O24" s="270"/>
      <c r="P24" s="270"/>
      <c r="Q24" s="270"/>
      <c r="R24" s="271" t="s">
        <v>1711</v>
      </c>
      <c r="S24" s="271"/>
      <c r="T24" s="271"/>
      <c r="U24" s="271"/>
      <c r="V24" s="271"/>
      <c r="W24" s="271"/>
      <c r="X24" s="271"/>
      <c r="Y24" s="271"/>
      <c r="Z24" s="271"/>
      <c r="AA24" s="601" t="s">
        <v>1708</v>
      </c>
      <c r="AB24" s="601"/>
      <c r="AC24" s="601"/>
      <c r="AD24" s="601"/>
      <c r="AE24" s="601"/>
      <c r="AF24" s="601"/>
      <c r="AG24" s="601"/>
      <c r="AH24" s="601"/>
      <c r="AI24" s="601"/>
      <c r="AJ24" s="602"/>
      <c r="AK24" s="585" t="s">
        <v>1874</v>
      </c>
      <c r="AL24" s="586"/>
      <c r="AM24" s="213"/>
      <c r="AN24" s="267"/>
      <c r="AO24" s="272"/>
      <c r="AP24" s="299">
        <f t="shared" si="4"/>
        <v>0</v>
      </c>
    </row>
    <row r="25" spans="1:46" ht="5.0999999999999996" customHeight="1">
      <c r="A25" s="267"/>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309"/>
      <c r="AL25" s="213"/>
      <c r="AM25" s="213"/>
      <c r="AN25" s="267"/>
      <c r="AO25" s="272"/>
      <c r="AP25" s="299">
        <f t="shared" si="4"/>
        <v>0</v>
      </c>
    </row>
    <row r="26" spans="1:46" ht="15" customHeight="1">
      <c r="A26" s="267"/>
      <c r="B26" s="213"/>
      <c r="C26" s="213"/>
      <c r="D26" s="242">
        <v>1</v>
      </c>
      <c r="E26" s="227"/>
      <c r="F26" s="459" t="s">
        <v>3949</v>
      </c>
      <c r="G26" s="227"/>
      <c r="H26" s="458" t="s">
        <v>3948</v>
      </c>
      <c r="I26" s="439"/>
      <c r="J26" s="458" t="s">
        <v>3959</v>
      </c>
      <c r="K26" s="227"/>
      <c r="L26" s="423">
        <v>2013</v>
      </c>
      <c r="M26" s="227"/>
      <c r="N26" s="425">
        <v>3</v>
      </c>
      <c r="O26" s="227"/>
      <c r="P26" s="462" t="s">
        <v>3881</v>
      </c>
      <c r="Q26" s="227"/>
      <c r="R26" s="460" t="s">
        <v>3950</v>
      </c>
      <c r="S26" s="442">
        <v>1</v>
      </c>
      <c r="T26" s="460" t="s">
        <v>3895</v>
      </c>
      <c r="U26" s="420">
        <v>1</v>
      </c>
      <c r="V26" s="633"/>
      <c r="W26" s="634"/>
      <c r="X26" s="420"/>
      <c r="Y26" s="478" t="s">
        <v>3953</v>
      </c>
      <c r="Z26" s="479"/>
      <c r="AA26" s="420">
        <v>0</v>
      </c>
      <c r="AB26" s="227"/>
      <c r="AC26" s="303"/>
      <c r="AD26" s="625">
        <f>IF(OR(N26="",$AP$5="vide"),"",IF(OR($AP$5=P26,P26=""),IF(N26=1,1,IF(N26=2,IF($AP$5="Non",0.6*S26+0.6*U26,0.75*S26+0.45*U26),IF(N26=3,IF($AP$5="Non",0.4*S26+0.4*U26+0.4*AA26,0.6*S26+0.3*U26+0.3*AA26),IF($AP$5="Non",((S26+U26+X26+AA26)*1.2)/N26,0.5*S26+0.2*U26+(0.25*X26)/(N26-3)+0.25*AA26)))),IF(N26=1,1,IF(N26=2,IF(P26="Non",0.6*S26+0.6*U26,0.75*S26+0.45*U26),IF(N26=3,IF(P26="Non",0.4*S26+0.4*U26+0.4*AA26,0.6*S26+0.3*U26+0.3*AA26),IF(P26="Non",((S26+U26+X26+AA26)*1.2)/N26,0.5*S26+0.2*U26+(0.25*X26)/(N26-3)+0.25*AA26))))))</f>
        <v>0.8</v>
      </c>
      <c r="AE26" s="626"/>
      <c r="AF26" s="227"/>
      <c r="AG26" s="432"/>
      <c r="AH26" s="227"/>
      <c r="AI26" s="242" t="str">
        <f>IF(N26=0,"",IF(N26=1,"100%","120%"))</f>
        <v>120%</v>
      </c>
      <c r="AJ26" s="227"/>
      <c r="AK26" s="304">
        <f>IF(AD26="","",IF(AG26="Oui",AD26*1.5*500,AD26*25))</f>
        <v>20</v>
      </c>
      <c r="AL26" s="213"/>
      <c r="AM26" s="213"/>
      <c r="AN26" s="267"/>
      <c r="AO26" s="272"/>
      <c r="AP26" s="299">
        <f t="shared" si="4"/>
        <v>20</v>
      </c>
    </row>
    <row r="27" spans="1:46" ht="15" customHeight="1">
      <c r="A27" s="267"/>
      <c r="B27" s="213"/>
      <c r="C27" s="213"/>
      <c r="D27" s="242">
        <v>2</v>
      </c>
      <c r="E27" s="227"/>
      <c r="F27" s="459" t="s">
        <v>3949</v>
      </c>
      <c r="G27" s="227"/>
      <c r="H27" s="458" t="s">
        <v>3948</v>
      </c>
      <c r="I27" s="439"/>
      <c r="J27" s="458" t="s">
        <v>3960</v>
      </c>
      <c r="K27" s="227"/>
      <c r="L27" s="423">
        <v>2013</v>
      </c>
      <c r="M27" s="227"/>
      <c r="N27" s="425">
        <v>2</v>
      </c>
      <c r="O27" s="227"/>
      <c r="P27" s="462" t="s">
        <v>3881</v>
      </c>
      <c r="Q27" s="227"/>
      <c r="R27" s="460" t="s">
        <v>3951</v>
      </c>
      <c r="S27" s="442">
        <v>1</v>
      </c>
      <c r="T27" s="460" t="s">
        <v>3952</v>
      </c>
      <c r="U27" s="420">
        <v>0</v>
      </c>
      <c r="V27" s="633"/>
      <c r="W27" s="634"/>
      <c r="X27" s="420"/>
      <c r="Y27" s="478"/>
      <c r="Z27" s="479"/>
      <c r="AA27" s="420"/>
      <c r="AB27" s="227"/>
      <c r="AC27" s="303"/>
      <c r="AD27" s="625">
        <f t="shared" ref="AD27:AD28" si="11">IF(OR(N27="",$AP$5="vide"),"",IF(OR($AP$5=P27,P27=""),IF(N27=1,1,IF(N27=2,IF($AP$5="Non",0.6*S27+0.6*U27,0.75*S27+0.45*U27),IF(N27=3,IF($AP$5="Non",0.4*S27+0.4*U27+0.4*AA27,0.6*S27+0.3*U27+0.3*AA27),IF($AP$5="Non",((S27+U27+X27+AA27)*1.2)/N27,0.5*S27+0.2*U27+(0.25*X27)/(N27-3)+0.25*AA27)))),IF(N27=1,1,IF(N27=2,IF(P27="Non",0.6*S27+0.6*U27,0.75*S27+0.45*U27),IF(N27=3,IF(P27="Non",0.4*S27+0.4*U27+0.4*AA27,0.6*S27+0.3*U27+0.3*AA27),IF(P27="Non",((S27+U27+X27+AA27)*1.2)/N27,0.5*S27+0.2*U27+(0.25*X27)/(N27-3)+0.25*AA27))))))</f>
        <v>0.6</v>
      </c>
      <c r="AE27" s="626"/>
      <c r="AF27" s="227"/>
      <c r="AG27" s="432"/>
      <c r="AH27" s="227"/>
      <c r="AI27" s="242" t="str">
        <f t="shared" ref="AI27:AI28" si="12">IF(N27=0,"",IF(N27=1,"100%","120%"))</f>
        <v>120%</v>
      </c>
      <c r="AJ27" s="227"/>
      <c r="AK27" s="304">
        <f t="shared" ref="AK27:AK28" si="13">IF(AD27="","",IF(AG27="Oui",AD27*1.5*500,AD27*25))</f>
        <v>15</v>
      </c>
      <c r="AL27" s="213"/>
      <c r="AM27" s="213"/>
      <c r="AN27" s="267"/>
      <c r="AO27" s="272"/>
      <c r="AP27" s="299">
        <f t="shared" si="4"/>
        <v>15</v>
      </c>
    </row>
    <row r="28" spans="1:46" ht="15" customHeight="1">
      <c r="A28" s="267"/>
      <c r="B28" s="213"/>
      <c r="C28" s="213"/>
      <c r="D28" s="242">
        <v>3</v>
      </c>
      <c r="E28" s="227"/>
      <c r="F28" s="459" t="s">
        <v>3946</v>
      </c>
      <c r="G28" s="227"/>
      <c r="H28" s="458" t="s">
        <v>3947</v>
      </c>
      <c r="I28" s="439"/>
      <c r="J28" s="458" t="s">
        <v>3954</v>
      </c>
      <c r="K28" s="227"/>
      <c r="L28" s="423">
        <v>2015</v>
      </c>
      <c r="M28" s="227"/>
      <c r="N28" s="425">
        <v>2</v>
      </c>
      <c r="O28" s="227"/>
      <c r="P28" s="462" t="s">
        <v>3881</v>
      </c>
      <c r="Q28" s="227"/>
      <c r="R28" s="460" t="s">
        <v>3956</v>
      </c>
      <c r="S28" s="442">
        <v>1</v>
      </c>
      <c r="T28" s="460" t="s">
        <v>3895</v>
      </c>
      <c r="U28" s="420">
        <v>1</v>
      </c>
      <c r="V28" s="478"/>
      <c r="W28" s="479"/>
      <c r="X28" s="420"/>
      <c r="Y28" s="478"/>
      <c r="Z28" s="479"/>
      <c r="AA28" s="420"/>
      <c r="AB28" s="227"/>
      <c r="AC28" s="303"/>
      <c r="AD28" s="625">
        <f t="shared" si="11"/>
        <v>1.2</v>
      </c>
      <c r="AE28" s="626"/>
      <c r="AF28" s="227"/>
      <c r="AG28" s="432"/>
      <c r="AH28" s="227"/>
      <c r="AI28" s="242" t="str">
        <f t="shared" si="12"/>
        <v>120%</v>
      </c>
      <c r="AJ28" s="227"/>
      <c r="AK28" s="304">
        <f t="shared" si="13"/>
        <v>30</v>
      </c>
      <c r="AL28" s="213"/>
      <c r="AM28" s="213"/>
      <c r="AN28" s="267"/>
      <c r="AO28" s="272"/>
      <c r="AP28" s="299">
        <f t="shared" si="4"/>
        <v>30</v>
      </c>
      <c r="AT28" s="307">
        <v>4</v>
      </c>
    </row>
    <row r="29" spans="1:46" ht="15" customHeight="1">
      <c r="A29" s="267"/>
      <c r="B29" s="213"/>
      <c r="C29" s="213"/>
      <c r="D29" s="447">
        <v>4</v>
      </c>
      <c r="E29" s="227"/>
      <c r="F29" s="459" t="s">
        <v>3946</v>
      </c>
      <c r="G29" s="227"/>
      <c r="H29" s="458" t="s">
        <v>3947</v>
      </c>
      <c r="I29" s="439"/>
      <c r="J29" s="458" t="s">
        <v>3955</v>
      </c>
      <c r="K29" s="227"/>
      <c r="L29" s="445">
        <v>2015</v>
      </c>
      <c r="M29" s="227"/>
      <c r="N29" s="448">
        <v>2</v>
      </c>
      <c r="O29" s="227"/>
      <c r="P29" s="462" t="s">
        <v>3881</v>
      </c>
      <c r="Q29" s="227"/>
      <c r="R29" s="460" t="s">
        <v>3957</v>
      </c>
      <c r="S29" s="445">
        <v>1</v>
      </c>
      <c r="T29" s="460" t="s">
        <v>3895</v>
      </c>
      <c r="U29" s="445">
        <v>1</v>
      </c>
      <c r="V29" s="478"/>
      <c r="W29" s="479"/>
      <c r="X29" s="445"/>
      <c r="Y29" s="478"/>
      <c r="Z29" s="479"/>
      <c r="AA29" s="445"/>
      <c r="AB29" s="227"/>
      <c r="AC29" s="303"/>
      <c r="AD29" s="625">
        <f t="shared" ref="AD29" si="14">IF(OR(N29="",$AP$5="vide"),"",IF(OR($AP$5=P29,P29=""),IF(N29=1,1,IF(N29=2,IF($AP$5="Non",0.6*S29+0.6*U29,0.75*S29+0.45*U29),IF(N29=3,IF($AP$5="Non",0.4*S29+0.4*U29+0.4*AA29,0.6*S29+0.3*U29+0.3*AA29),IF($AP$5="Non",((S29+U29+X29+AA29)*1.2)/N29,0.5*S29+0.2*U29+(0.25*X29)/(N29-3)+0.25*AA29)))),IF(N29=1,1,IF(N29=2,IF(P29="Non",0.6*S29+0.6*U29,0.75*S29+0.45*U29),IF(N29=3,IF(P29="Non",0.4*S29+0.4*U29+0.4*AA29,0.6*S29+0.3*U29+0.3*AA29),IF(P29="Non",((S29+U29+X29+AA29)*1.2)/N29,0.5*S29+0.2*U29+(0.25*X29)/(N29-3)+0.25*AA29))))))</f>
        <v>1.2</v>
      </c>
      <c r="AE29" s="626"/>
      <c r="AF29" s="227"/>
      <c r="AG29" s="432"/>
      <c r="AH29" s="227"/>
      <c r="AI29" s="447" t="str">
        <f t="shared" ref="AI29" si="15">IF(N29=0,"",IF(N29=1,"100%","120%"))</f>
        <v>120%</v>
      </c>
      <c r="AJ29" s="227"/>
      <c r="AK29" s="304">
        <f t="shared" ref="AK29" si="16">IF(AD29="","",IF(AG29="Oui",AD29*1.5*500,AD29*25))</f>
        <v>30</v>
      </c>
      <c r="AL29" s="213"/>
      <c r="AM29" s="213"/>
      <c r="AN29" s="267"/>
      <c r="AO29" s="272"/>
      <c r="AP29" s="299">
        <f t="shared" ref="AP29" si="17">IF(OR(AK29="Valeur",AK29="القيمة"),0,IF(ISERROR(SEARCH("/",AK29)),AK29,0))</f>
        <v>30</v>
      </c>
      <c r="AT29" s="307">
        <v>4</v>
      </c>
    </row>
    <row r="30" spans="1:46" ht="3.95" customHeight="1">
      <c r="A30" s="267"/>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309"/>
      <c r="AL30" s="213"/>
      <c r="AM30" s="213"/>
      <c r="AN30" s="267"/>
      <c r="AO30" s="272"/>
      <c r="AP30" s="299">
        <f t="shared" si="4"/>
        <v>0</v>
      </c>
    </row>
    <row r="31" spans="1:46" ht="17.100000000000001" customHeight="1">
      <c r="A31" s="267"/>
      <c r="B31" s="213"/>
      <c r="C31" s="603" t="s">
        <v>1707</v>
      </c>
      <c r="D31" s="604"/>
      <c r="E31" s="604"/>
      <c r="F31" s="604"/>
      <c r="G31" s="604"/>
      <c r="H31" s="604"/>
      <c r="I31" s="604"/>
      <c r="J31" s="604"/>
      <c r="K31" s="604"/>
      <c r="L31" s="604"/>
      <c r="M31" s="604"/>
      <c r="N31" s="270"/>
      <c r="O31" s="270"/>
      <c r="P31" s="270"/>
      <c r="Q31" s="270"/>
      <c r="R31" s="271" t="s">
        <v>1712</v>
      </c>
      <c r="S31" s="271"/>
      <c r="T31" s="271"/>
      <c r="U31" s="271"/>
      <c r="V31" s="271"/>
      <c r="W31" s="271"/>
      <c r="X31" s="271"/>
      <c r="Y31" s="271"/>
      <c r="Z31" s="271"/>
      <c r="AA31" s="601" t="s">
        <v>1708</v>
      </c>
      <c r="AB31" s="601"/>
      <c r="AC31" s="601"/>
      <c r="AD31" s="601"/>
      <c r="AE31" s="601"/>
      <c r="AF31" s="601"/>
      <c r="AG31" s="601"/>
      <c r="AH31" s="601"/>
      <c r="AI31" s="601"/>
      <c r="AJ31" s="602"/>
      <c r="AK31" s="585" t="s">
        <v>1875</v>
      </c>
      <c r="AL31" s="586"/>
      <c r="AM31" s="213"/>
      <c r="AN31" s="267"/>
      <c r="AO31" s="272"/>
      <c r="AP31" s="299">
        <f t="shared" si="4"/>
        <v>0</v>
      </c>
    </row>
    <row r="32" spans="1:46" ht="3.95" customHeight="1">
      <c r="A32" s="267"/>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309"/>
      <c r="AL32" s="213"/>
      <c r="AM32" s="213"/>
      <c r="AN32" s="267"/>
      <c r="AO32" s="272"/>
      <c r="AP32" s="299">
        <f t="shared" si="4"/>
        <v>0</v>
      </c>
    </row>
    <row r="33" spans="1:49" ht="15" customHeight="1">
      <c r="A33" s="267"/>
      <c r="B33" s="213"/>
      <c r="C33" s="213"/>
      <c r="D33" s="242">
        <v>1</v>
      </c>
      <c r="E33" s="227"/>
      <c r="F33" s="423"/>
      <c r="G33" s="227"/>
      <c r="H33" s="434"/>
      <c r="I33" s="439"/>
      <c r="J33" s="434"/>
      <c r="K33" s="227"/>
      <c r="L33" s="423"/>
      <c r="M33" s="227"/>
      <c r="N33" s="425"/>
      <c r="O33" s="227"/>
      <c r="P33" s="425"/>
      <c r="Q33" s="227"/>
      <c r="R33" s="441"/>
      <c r="S33" s="442"/>
      <c r="T33" s="426"/>
      <c r="U33" s="420"/>
      <c r="V33" s="478"/>
      <c r="W33" s="479"/>
      <c r="X33" s="420"/>
      <c r="Y33" s="478"/>
      <c r="Z33" s="479"/>
      <c r="AA33" s="420"/>
      <c r="AB33" s="227"/>
      <c r="AC33" s="303"/>
      <c r="AD33" s="625" t="str">
        <f>IF(OR(N33="",$AP$5="vide"),"",IF(OR($AP$5=P33,P33=""),IF(N33=1,1,IF(N33=2,IF($AP$5="Non",0.6*S33+0.6*U33,0.75*S33+0.45*U33),IF(N33=3,IF($AP$5="Non",0.4*S33+0.4*U33+0.4*AA33,0.6*S33+0.3*U33+0.3*AA33),IF($AP$5="Non",((S33+U33+X33+AA33)*1.2)/N33,0.5*S33+0.2*U33+(0.25*X33)/(N33-3)+0.25*AA33)))),IF(N33=1,1,IF(N33=2,IF(P33="Non",0.6*S33+0.6*U33,0.75*S33+0.45*U33),IF(N33=3,IF(P33="Non",0.4*S33+0.4*U33+0.4*AA33,0.6*S33+0.3*U33+0.3*AA33),IF(P33="Non",((S33+U33+X33+AA33)*1.2)/N33,0.5*S33+0.2*U33+(0.25*X33)/(N33-3)+0.25*AA33))))))</f>
        <v/>
      </c>
      <c r="AE33" s="626"/>
      <c r="AF33" s="227"/>
      <c r="AG33" s="432"/>
      <c r="AH33" s="227"/>
      <c r="AI33" s="242" t="str">
        <f>IF(N33=0,"",IF(N33=1,"100%","120%"))</f>
        <v/>
      </c>
      <c r="AJ33" s="227"/>
      <c r="AK33" s="304" t="str">
        <f>IF(AD33="","",IF(AG33="Oui",AD33*1.5*500,AD33*12))</f>
        <v/>
      </c>
      <c r="AL33" s="213"/>
      <c r="AM33" s="213"/>
      <c r="AN33" s="267"/>
      <c r="AO33" s="272"/>
      <c r="AP33" s="299" t="str">
        <f t="shared" si="4"/>
        <v/>
      </c>
    </row>
    <row r="34" spans="1:49" ht="15" customHeight="1">
      <c r="A34" s="267"/>
      <c r="B34" s="213"/>
      <c r="C34" s="213"/>
      <c r="D34" s="242">
        <v>2</v>
      </c>
      <c r="E34" s="227"/>
      <c r="F34" s="423"/>
      <c r="G34" s="227"/>
      <c r="H34" s="434"/>
      <c r="I34" s="439"/>
      <c r="J34" s="434"/>
      <c r="K34" s="227"/>
      <c r="L34" s="423"/>
      <c r="M34" s="227"/>
      <c r="N34" s="425"/>
      <c r="O34" s="227"/>
      <c r="P34" s="425"/>
      <c r="Q34" s="227"/>
      <c r="R34" s="441"/>
      <c r="S34" s="442"/>
      <c r="T34" s="426"/>
      <c r="U34" s="420"/>
      <c r="V34" s="478"/>
      <c r="W34" s="479"/>
      <c r="X34" s="420"/>
      <c r="Y34" s="478"/>
      <c r="Z34" s="479"/>
      <c r="AA34" s="420"/>
      <c r="AB34" s="227"/>
      <c r="AC34" s="303"/>
      <c r="AD34" s="625" t="str">
        <f t="shared" ref="AD34:AD35" si="18">IF(OR(N34="",$AP$5="vide"),"",IF(OR($AP$5=P34,P34=""),IF(N34=1,1,IF(N34=2,IF($AP$5="Non",0.6*S34+0.6*U34,0.75*S34+0.45*U34),IF(N34=3,IF($AP$5="Non",0.4*S34+0.4*U34+0.4*AA34,0.6*S34+0.3*U34+0.3*AA34),IF($AP$5="Non",((S34+U34+X34+AA34)*1.2)/N34,0.5*S34+0.2*U34+(0.25*X34)/(N34-3)+0.25*AA34)))),IF(N34=1,1,IF(N34=2,IF(P34="Non",0.6*S34+0.6*U34,0.75*S34+0.45*U34),IF(N34=3,IF(P34="Non",0.4*S34+0.4*U34+0.4*AA34,0.6*S34+0.3*U34+0.3*AA34),IF(P34="Non",((S34+U34+X34+AA34)*1.2)/N34,0.5*S34+0.2*U34+(0.25*X34)/(N34-3)+0.25*AA34))))))</f>
        <v/>
      </c>
      <c r="AE34" s="626"/>
      <c r="AF34" s="227"/>
      <c r="AG34" s="432"/>
      <c r="AH34" s="227"/>
      <c r="AI34" s="242" t="str">
        <f t="shared" ref="AI34:AI35" si="19">IF(N34=0,"",IF(N34=1,"100%","120%"))</f>
        <v/>
      </c>
      <c r="AJ34" s="227"/>
      <c r="AK34" s="304" t="str">
        <f t="shared" ref="AK34:AK35" si="20">IF(AD34="","",IF(AG34="Oui",AD34*1.5*500,AD34*12))</f>
        <v/>
      </c>
      <c r="AL34" s="213"/>
      <c r="AM34" s="213"/>
      <c r="AN34" s="267"/>
      <c r="AO34" s="272"/>
      <c r="AP34" s="299" t="str">
        <f t="shared" si="4"/>
        <v/>
      </c>
    </row>
    <row r="35" spans="1:49" ht="15" customHeight="1">
      <c r="A35" s="310"/>
      <c r="B35" s="213"/>
      <c r="C35" s="213"/>
      <c r="D35" s="242">
        <v>3</v>
      </c>
      <c r="E35" s="227"/>
      <c r="F35" s="423"/>
      <c r="G35" s="227"/>
      <c r="H35" s="434"/>
      <c r="I35" s="439"/>
      <c r="J35" s="434"/>
      <c r="K35" s="227"/>
      <c r="L35" s="423"/>
      <c r="M35" s="227"/>
      <c r="N35" s="425"/>
      <c r="O35" s="227"/>
      <c r="P35" s="425"/>
      <c r="Q35" s="227"/>
      <c r="R35" s="441"/>
      <c r="S35" s="442"/>
      <c r="T35" s="426"/>
      <c r="U35" s="420"/>
      <c r="V35" s="478"/>
      <c r="W35" s="479"/>
      <c r="X35" s="420"/>
      <c r="Y35" s="478"/>
      <c r="Z35" s="479"/>
      <c r="AA35" s="420"/>
      <c r="AB35" s="227"/>
      <c r="AC35" s="303"/>
      <c r="AD35" s="625" t="str">
        <f t="shared" si="18"/>
        <v/>
      </c>
      <c r="AE35" s="626"/>
      <c r="AF35" s="227"/>
      <c r="AG35" s="432"/>
      <c r="AH35" s="227"/>
      <c r="AI35" s="242" t="str">
        <f t="shared" si="19"/>
        <v/>
      </c>
      <c r="AJ35" s="227"/>
      <c r="AK35" s="304" t="str">
        <f t="shared" si="20"/>
        <v/>
      </c>
      <c r="AL35" s="213"/>
      <c r="AM35" s="213"/>
      <c r="AN35" s="310"/>
      <c r="AO35" s="272"/>
      <c r="AP35" s="299" t="str">
        <f t="shared" si="4"/>
        <v/>
      </c>
      <c r="AU35" s="307">
        <v>5</v>
      </c>
    </row>
    <row r="36" spans="1:49" ht="3.95" customHeight="1">
      <c r="A36" s="267"/>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309"/>
      <c r="AL36" s="213"/>
      <c r="AM36" s="213"/>
      <c r="AN36" s="267"/>
      <c r="AO36" s="272"/>
      <c r="AP36" s="299">
        <f t="shared" si="4"/>
        <v>0</v>
      </c>
    </row>
    <row r="37" spans="1:49" ht="17.100000000000001" customHeight="1">
      <c r="A37" s="267"/>
      <c r="B37" s="213"/>
      <c r="C37" s="603" t="s">
        <v>1707</v>
      </c>
      <c r="D37" s="604"/>
      <c r="E37" s="604"/>
      <c r="F37" s="604"/>
      <c r="G37" s="604"/>
      <c r="H37" s="604"/>
      <c r="I37" s="604"/>
      <c r="J37" s="604"/>
      <c r="K37" s="604"/>
      <c r="L37" s="604"/>
      <c r="M37" s="604"/>
      <c r="N37" s="270"/>
      <c r="O37" s="270"/>
      <c r="P37" s="270"/>
      <c r="Q37" s="270"/>
      <c r="R37" s="271" t="s">
        <v>1713</v>
      </c>
      <c r="S37" s="271"/>
      <c r="T37" s="271"/>
      <c r="U37" s="271"/>
      <c r="V37" s="271"/>
      <c r="W37" s="271"/>
      <c r="X37" s="271"/>
      <c r="Y37" s="271"/>
      <c r="Z37" s="271"/>
      <c r="AA37" s="601" t="s">
        <v>1708</v>
      </c>
      <c r="AB37" s="601"/>
      <c r="AC37" s="601"/>
      <c r="AD37" s="601"/>
      <c r="AE37" s="601"/>
      <c r="AF37" s="601"/>
      <c r="AG37" s="601"/>
      <c r="AH37" s="601"/>
      <c r="AI37" s="601"/>
      <c r="AJ37" s="602"/>
      <c r="AK37" s="585" t="s">
        <v>1876</v>
      </c>
      <c r="AL37" s="586"/>
      <c r="AM37" s="213"/>
      <c r="AN37" s="267"/>
      <c r="AO37" s="272"/>
      <c r="AP37" s="299">
        <f t="shared" si="4"/>
        <v>0</v>
      </c>
    </row>
    <row r="38" spans="1:49" ht="5.0999999999999996" customHeight="1">
      <c r="A38" s="267"/>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309"/>
      <c r="AL38" s="213"/>
      <c r="AM38" s="213"/>
      <c r="AN38" s="267"/>
      <c r="AO38" s="272"/>
      <c r="AP38" s="299">
        <f t="shared" si="4"/>
        <v>0</v>
      </c>
    </row>
    <row r="39" spans="1:49" ht="15" customHeight="1">
      <c r="A39" s="267"/>
      <c r="B39" s="213"/>
      <c r="C39" s="213"/>
      <c r="D39" s="242">
        <v>1</v>
      </c>
      <c r="E39" s="227"/>
      <c r="F39" s="423"/>
      <c r="G39" s="227"/>
      <c r="H39" s="434"/>
      <c r="I39" s="439"/>
      <c r="J39" s="434"/>
      <c r="K39" s="227"/>
      <c r="L39" s="423"/>
      <c r="M39" s="227"/>
      <c r="N39" s="425"/>
      <c r="O39" s="227"/>
      <c r="P39" s="425"/>
      <c r="Q39" s="227"/>
      <c r="R39" s="441"/>
      <c r="S39" s="423"/>
      <c r="T39" s="421"/>
      <c r="U39" s="420"/>
      <c r="V39" s="478"/>
      <c r="W39" s="479"/>
      <c r="X39" s="420"/>
      <c r="Y39" s="478"/>
      <c r="Z39" s="479"/>
      <c r="AA39" s="420"/>
      <c r="AB39" s="227"/>
      <c r="AC39" s="303"/>
      <c r="AD39" s="625" t="str">
        <f>IF(OR(N39="",$AP$5="vide"),"",IF(OR($AP$5=P39,P39=""),IF(N39=1,1,IF(N39=2,IF($AP$5="Non",0.6*S39+0.6*U39,0.75*S39+0.45*U39),IF(N39=3,IF($AP$5="Non",0.4*S39+0.4*U39+0.4*AA39,0.6*S39+0.3*U39+0.3*AA39),IF($AP$5="Non",((S39+U39+X39+AA39)*1.2)/N39,0.5*S39+0.2*U39+(0.25*X39)/(N39-3)+0.25*AA39)))),IF(N39=1,1,IF(N39=2,IF(P39="Non",0.6*S39+0.6*U39,0.75*S39+0.45*U39),IF(N39=3,IF(P39="Non",0.4*S39+0.4*U39+0.4*AA39,0.6*S39+0.3*U39+0.3*AA39),IF(P39="Non",((S39+U39+X39+AA39)*1.2)/N39,0.5*S39+0.2*U39+(0.25*X39)/(N39-3)+0.25*AA39))))))</f>
        <v/>
      </c>
      <c r="AE39" s="626"/>
      <c r="AF39" s="227"/>
      <c r="AG39" s="432"/>
      <c r="AH39" s="227"/>
      <c r="AI39" s="242" t="str">
        <f>IF(N39=0,"",IF(N39=1,"100%","120%"))</f>
        <v/>
      </c>
      <c r="AJ39" s="227"/>
      <c r="AK39" s="304" t="str">
        <f>IF(AD39="","",IF(AG39="Oui",AD39*1.5*500,AD39*6))</f>
        <v/>
      </c>
      <c r="AL39" s="213"/>
      <c r="AM39" s="213"/>
      <c r="AN39" s="267"/>
      <c r="AO39" s="272"/>
      <c r="AP39" s="299" t="str">
        <f t="shared" si="4"/>
        <v/>
      </c>
    </row>
    <row r="40" spans="1:49" ht="15" customHeight="1">
      <c r="A40" s="267"/>
      <c r="B40" s="213"/>
      <c r="C40" s="213"/>
      <c r="D40" s="242">
        <v>2</v>
      </c>
      <c r="E40" s="227"/>
      <c r="F40" s="423"/>
      <c r="G40" s="227"/>
      <c r="H40" s="434"/>
      <c r="I40" s="439"/>
      <c r="J40" s="434"/>
      <c r="K40" s="227"/>
      <c r="L40" s="423"/>
      <c r="M40" s="227"/>
      <c r="N40" s="425"/>
      <c r="O40" s="227"/>
      <c r="P40" s="425"/>
      <c r="Q40" s="227"/>
      <c r="R40" s="441"/>
      <c r="S40" s="423"/>
      <c r="T40" s="421"/>
      <c r="U40" s="420"/>
      <c r="V40" s="478"/>
      <c r="W40" s="479"/>
      <c r="X40" s="420"/>
      <c r="Y40" s="478"/>
      <c r="Z40" s="479"/>
      <c r="AA40" s="420"/>
      <c r="AB40" s="227"/>
      <c r="AC40" s="303"/>
      <c r="AD40" s="625" t="str">
        <f t="shared" ref="AD40:AD41" si="21">IF(OR(N40="",$AP$5="vide"),"",IF(OR($AP$5=P40,P40=""),IF(N40=1,1,IF(N40=2,IF($AP$5="Non",0.6*S40+0.6*U40,0.75*S40+0.45*U40),IF(N40=3,IF($AP$5="Non",0.4*S40+0.4*U40+0.4*AA40,0.6*S40+0.3*U40+0.3*AA40),IF($AP$5="Non",((S40+U40+X40+AA40)*1.2)/N40,0.5*S40+0.2*U40+(0.25*X40)/(N40-3)+0.25*AA40)))),IF(N40=1,1,IF(N40=2,IF(P40="Non",0.6*S40+0.6*U40,0.75*S40+0.45*U40),IF(N40=3,IF(P40="Non",0.4*S40+0.4*U40+0.4*AA40,0.6*S40+0.3*U40+0.3*AA40),IF(P40="Non",((S40+U40+X40+AA40)*1.2)/N40,0.5*S40+0.2*U40+(0.25*X40)/(N40-3)+0.25*AA40))))))</f>
        <v/>
      </c>
      <c r="AE40" s="626"/>
      <c r="AF40" s="227"/>
      <c r="AG40" s="432"/>
      <c r="AH40" s="227"/>
      <c r="AI40" s="242" t="str">
        <f t="shared" ref="AI40:AI41" si="22">IF(N40=0,"",IF(N40=1,"100%","120%"))</f>
        <v/>
      </c>
      <c r="AJ40" s="227"/>
      <c r="AK40" s="304" t="str">
        <f t="shared" ref="AK40:AK41" si="23">IF(AD40="","",IF(AG40="Oui",AD40*1.5*500,AD40*6))</f>
        <v/>
      </c>
      <c r="AL40" s="213"/>
      <c r="AM40" s="213"/>
      <c r="AN40" s="267"/>
      <c r="AO40" s="272"/>
      <c r="AP40" s="299" t="str">
        <f t="shared" si="4"/>
        <v/>
      </c>
    </row>
    <row r="41" spans="1:49" ht="15" customHeight="1">
      <c r="A41" s="267"/>
      <c r="B41" s="213"/>
      <c r="C41" s="213"/>
      <c r="D41" s="242">
        <v>3</v>
      </c>
      <c r="E41" s="227"/>
      <c r="F41" s="423"/>
      <c r="G41" s="227"/>
      <c r="H41" s="434"/>
      <c r="I41" s="439"/>
      <c r="J41" s="434"/>
      <c r="K41" s="227"/>
      <c r="L41" s="423"/>
      <c r="M41" s="227"/>
      <c r="N41" s="425"/>
      <c r="O41" s="227"/>
      <c r="P41" s="425"/>
      <c r="Q41" s="227"/>
      <c r="R41" s="441"/>
      <c r="S41" s="423"/>
      <c r="T41" s="421"/>
      <c r="U41" s="420"/>
      <c r="V41" s="478"/>
      <c r="W41" s="479"/>
      <c r="X41" s="420"/>
      <c r="Y41" s="478"/>
      <c r="Z41" s="479"/>
      <c r="AA41" s="420"/>
      <c r="AB41" s="227"/>
      <c r="AC41" s="303"/>
      <c r="AD41" s="625" t="str">
        <f t="shared" si="21"/>
        <v/>
      </c>
      <c r="AE41" s="626"/>
      <c r="AF41" s="227"/>
      <c r="AG41" s="432"/>
      <c r="AH41" s="227"/>
      <c r="AI41" s="242" t="str">
        <f t="shared" si="22"/>
        <v/>
      </c>
      <c r="AJ41" s="227"/>
      <c r="AK41" s="304" t="str">
        <f t="shared" si="23"/>
        <v/>
      </c>
      <c r="AL41" s="213"/>
      <c r="AM41" s="213"/>
      <c r="AN41" s="267"/>
      <c r="AO41" s="272"/>
      <c r="AP41" s="299" t="str">
        <f t="shared" si="4"/>
        <v/>
      </c>
      <c r="AV41" s="307">
        <v>6</v>
      </c>
    </row>
    <row r="42" spans="1:49" ht="3.95" customHeight="1">
      <c r="A42" s="267"/>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309"/>
      <c r="AL42" s="213"/>
      <c r="AM42" s="213"/>
      <c r="AN42" s="267"/>
      <c r="AO42" s="272"/>
      <c r="AP42" s="299">
        <f t="shared" si="4"/>
        <v>0</v>
      </c>
    </row>
    <row r="43" spans="1:49" ht="15" customHeight="1">
      <c r="A43" s="267"/>
      <c r="B43" s="213"/>
      <c r="C43" s="603" t="s">
        <v>3837</v>
      </c>
      <c r="D43" s="604"/>
      <c r="E43" s="604"/>
      <c r="F43" s="604"/>
      <c r="G43" s="604"/>
      <c r="H43" s="604"/>
      <c r="I43" s="604"/>
      <c r="J43" s="604"/>
      <c r="K43" s="604"/>
      <c r="L43" s="604"/>
      <c r="M43" s="604"/>
      <c r="N43" s="270"/>
      <c r="O43" s="270"/>
      <c r="P43" s="270"/>
      <c r="Q43" s="270"/>
      <c r="R43" s="271" t="s">
        <v>1714</v>
      </c>
      <c r="S43" s="271"/>
      <c r="T43" s="271"/>
      <c r="U43" s="271"/>
      <c r="V43" s="271"/>
      <c r="W43" s="271"/>
      <c r="X43" s="271"/>
      <c r="Y43" s="271"/>
      <c r="Z43" s="271"/>
      <c r="AA43" s="601" t="s">
        <v>1715</v>
      </c>
      <c r="AB43" s="601"/>
      <c r="AC43" s="601"/>
      <c r="AD43" s="601"/>
      <c r="AE43" s="601"/>
      <c r="AF43" s="601"/>
      <c r="AG43" s="601"/>
      <c r="AH43" s="601"/>
      <c r="AI43" s="601"/>
      <c r="AJ43" s="602"/>
      <c r="AK43" s="585" t="s">
        <v>1877</v>
      </c>
      <c r="AL43" s="586"/>
      <c r="AM43" s="213"/>
      <c r="AN43" s="267"/>
      <c r="AO43" s="272"/>
      <c r="AP43" s="299">
        <f t="shared" si="4"/>
        <v>0</v>
      </c>
    </row>
    <row r="44" spans="1:49" ht="3.95" customHeight="1">
      <c r="A44" s="267"/>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309"/>
      <c r="AL44" s="213"/>
      <c r="AM44" s="213"/>
      <c r="AN44" s="267"/>
      <c r="AO44" s="272"/>
      <c r="AP44" s="299">
        <f t="shared" si="4"/>
        <v>0</v>
      </c>
    </row>
    <row r="45" spans="1:49" ht="15" customHeight="1">
      <c r="A45" s="267"/>
      <c r="B45" s="213"/>
      <c r="C45" s="213"/>
      <c r="D45" s="242">
        <v>1</v>
      </c>
      <c r="E45" s="227"/>
      <c r="F45" s="423"/>
      <c r="G45" s="227"/>
      <c r="H45" s="434"/>
      <c r="I45" s="439"/>
      <c r="J45" s="434"/>
      <c r="K45" s="227"/>
      <c r="L45" s="423"/>
      <c r="M45" s="227"/>
      <c r="N45" s="425"/>
      <c r="O45" s="227"/>
      <c r="P45" s="425"/>
      <c r="Q45" s="227"/>
      <c r="R45" s="441"/>
      <c r="S45" s="423"/>
      <c r="T45" s="421"/>
      <c r="U45" s="420"/>
      <c r="V45" s="478"/>
      <c r="W45" s="479"/>
      <c r="X45" s="420"/>
      <c r="Y45" s="478"/>
      <c r="Z45" s="479"/>
      <c r="AA45" s="420"/>
      <c r="AB45" s="227"/>
      <c r="AC45" s="303"/>
      <c r="AD45" s="625" t="str">
        <f>IF(OR(N45="",$AP$5="vide"),"",IF(OR($AP$5=P45,P45=""),IF(N45=1,1,IF(N45=2,IF($AP$5="Non",0.6*S45+0.6*U45,0.75*S45+0.45*U45),IF(N45=3,IF($AP$5="Non",0.4*S45+0.4*U45+0.4*AA45,0.6*S45+0.3*U45+0.3*AA45),IF($AP$5="Non",((S45+U45+X45+AA45)*1.2)/N45,0.5*S45+0.2*U45+(0.25*X45)/(N45-3)+0.25*AA45)))),IF(N45=1,1,IF(N45=2,IF(P45="Non",0.6*S45+0.6*U45,0.75*S45+0.45*U45),IF(N45=3,IF(P45="Non",0.4*S45+0.4*U45+0.4*AA45,0.6*S45+0.3*U45+0.3*AA45),IF(P45="Non",((S45+U45+X45+AA45)*1.2)/N45,0.5*S45+0.2*U45+(0.25*X45)/(N45-3)+0.25*AA45))))))</f>
        <v/>
      </c>
      <c r="AE45" s="626"/>
      <c r="AF45" s="227"/>
      <c r="AG45" s="254"/>
      <c r="AH45" s="227"/>
      <c r="AI45" s="242" t="str">
        <f>IF(N45=0,"",IF(N45=1,"100%","120%"))</f>
        <v/>
      </c>
      <c r="AJ45" s="227"/>
      <c r="AK45" s="304" t="str">
        <f>IF(AD45="","",IF(AG45="Oui",AD45*1.5*500,AD45*40))</f>
        <v/>
      </c>
      <c r="AL45" s="213"/>
      <c r="AM45" s="213"/>
      <c r="AN45" s="267"/>
      <c r="AO45" s="272"/>
      <c r="AP45" s="299" t="str">
        <f t="shared" si="4"/>
        <v/>
      </c>
    </row>
    <row r="46" spans="1:49" ht="15" customHeight="1">
      <c r="A46" s="267"/>
      <c r="B46" s="213"/>
      <c r="C46" s="213"/>
      <c r="D46" s="242">
        <v>2</v>
      </c>
      <c r="E46" s="227"/>
      <c r="F46" s="423"/>
      <c r="G46" s="227"/>
      <c r="H46" s="434"/>
      <c r="I46" s="439"/>
      <c r="J46" s="434"/>
      <c r="K46" s="227"/>
      <c r="L46" s="423"/>
      <c r="M46" s="227"/>
      <c r="N46" s="425"/>
      <c r="O46" s="227"/>
      <c r="P46" s="425"/>
      <c r="Q46" s="227"/>
      <c r="R46" s="441"/>
      <c r="S46" s="423"/>
      <c r="T46" s="421"/>
      <c r="U46" s="420"/>
      <c r="V46" s="478"/>
      <c r="W46" s="479"/>
      <c r="X46" s="420"/>
      <c r="Y46" s="478"/>
      <c r="Z46" s="479"/>
      <c r="AA46" s="420"/>
      <c r="AB46" s="227"/>
      <c r="AC46" s="303"/>
      <c r="AD46" s="625" t="str">
        <f t="shared" ref="AD46:AD47" si="24">IF(OR(N46="",$AP$5="vide"),"",IF(OR($AP$5=P46,P46=""),IF(N46=1,1,IF(N46=2,IF($AP$5="Non",0.6*S46+0.6*U46,0.75*S46+0.45*U46),IF(N46=3,IF($AP$5="Non",0.4*S46+0.4*U46+0.4*AA46,0.6*S46+0.3*U46+0.3*AA46),IF($AP$5="Non",((S46+U46+X46+AA46)*1.2)/N46,0.5*S46+0.2*U46+(0.25*X46)/(N46-3)+0.25*AA46)))),IF(N46=1,1,IF(N46=2,IF(P46="Non",0.6*S46+0.6*U46,0.75*S46+0.45*U46),IF(N46=3,IF(P46="Non",0.4*S46+0.4*U46+0.4*AA46,0.6*S46+0.3*U46+0.3*AA46),IF(P46="Non",((S46+U46+X46+AA46)*1.2)/N46,0.5*S46+0.2*U46+(0.25*X46)/(N46-3)+0.25*AA46))))))</f>
        <v/>
      </c>
      <c r="AE46" s="626"/>
      <c r="AF46" s="227"/>
      <c r="AG46" s="254"/>
      <c r="AH46" s="227"/>
      <c r="AI46" s="242" t="str">
        <f t="shared" ref="AI46:AI47" si="25">IF(N46=0,"",IF(N46=1,"100%","120%"))</f>
        <v/>
      </c>
      <c r="AJ46" s="227"/>
      <c r="AK46" s="304" t="str">
        <f t="shared" ref="AK46:AK47" si="26">IF(AD46="","",IF(AG46="Oui",AD46*1.5*500,AD46*40))</f>
        <v/>
      </c>
      <c r="AL46" s="213"/>
      <c r="AM46" s="213"/>
      <c r="AN46" s="267"/>
      <c r="AO46" s="272"/>
      <c r="AP46" s="299" t="str">
        <f t="shared" si="4"/>
        <v/>
      </c>
    </row>
    <row r="47" spans="1:49" ht="15" customHeight="1">
      <c r="A47" s="267"/>
      <c r="B47" s="213"/>
      <c r="C47" s="213"/>
      <c r="D47" s="242">
        <v>3</v>
      </c>
      <c r="E47" s="227"/>
      <c r="F47" s="423"/>
      <c r="G47" s="227"/>
      <c r="H47" s="434"/>
      <c r="I47" s="439"/>
      <c r="J47" s="434"/>
      <c r="K47" s="227"/>
      <c r="L47" s="423"/>
      <c r="M47" s="227"/>
      <c r="N47" s="425"/>
      <c r="O47" s="227"/>
      <c r="P47" s="425"/>
      <c r="Q47" s="227"/>
      <c r="R47" s="441"/>
      <c r="S47" s="423"/>
      <c r="T47" s="421"/>
      <c r="U47" s="420"/>
      <c r="V47" s="478"/>
      <c r="W47" s="479"/>
      <c r="X47" s="420"/>
      <c r="Y47" s="478"/>
      <c r="Z47" s="479"/>
      <c r="AA47" s="420"/>
      <c r="AB47" s="227"/>
      <c r="AC47" s="303"/>
      <c r="AD47" s="625" t="str">
        <f t="shared" si="24"/>
        <v/>
      </c>
      <c r="AE47" s="626"/>
      <c r="AF47" s="227"/>
      <c r="AG47" s="254"/>
      <c r="AH47" s="227"/>
      <c r="AI47" s="242" t="str">
        <f t="shared" si="25"/>
        <v/>
      </c>
      <c r="AJ47" s="227"/>
      <c r="AK47" s="304" t="str">
        <f t="shared" si="26"/>
        <v/>
      </c>
      <c r="AL47" s="213"/>
      <c r="AM47" s="213"/>
      <c r="AN47" s="267"/>
      <c r="AO47" s="272"/>
      <c r="AP47" s="299" t="str">
        <f t="shared" si="4"/>
        <v/>
      </c>
      <c r="AW47" s="307">
        <v>7</v>
      </c>
    </row>
    <row r="48" spans="1:49" ht="3.95" customHeight="1">
      <c r="A48" s="267"/>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309"/>
      <c r="AL48" s="213"/>
      <c r="AM48" s="213"/>
      <c r="AN48" s="267"/>
      <c r="AO48" s="272"/>
      <c r="AP48" s="299">
        <f t="shared" si="4"/>
        <v>0</v>
      </c>
    </row>
    <row r="49" spans="1:51" ht="17.100000000000001" customHeight="1">
      <c r="A49" s="267"/>
      <c r="B49" s="213"/>
      <c r="C49" s="587" t="s">
        <v>2011</v>
      </c>
      <c r="D49" s="588"/>
      <c r="E49" s="588"/>
      <c r="F49" s="588"/>
      <c r="G49" s="588"/>
      <c r="H49" s="588"/>
      <c r="I49" s="588"/>
      <c r="J49" s="588"/>
      <c r="K49" s="588"/>
      <c r="L49" s="588"/>
      <c r="M49" s="588"/>
      <c r="N49" s="588"/>
      <c r="O49" s="588"/>
      <c r="P49" s="588"/>
      <c r="Q49" s="588"/>
      <c r="R49" s="588"/>
      <c r="S49" s="266"/>
      <c r="T49" s="266"/>
      <c r="U49" s="266"/>
      <c r="V49" s="266"/>
      <c r="W49" s="266"/>
      <c r="X49" s="266"/>
      <c r="Y49" s="266"/>
      <c r="Z49" s="266"/>
      <c r="AA49" s="589" t="s">
        <v>2012</v>
      </c>
      <c r="AB49" s="589"/>
      <c r="AC49" s="589"/>
      <c r="AD49" s="589"/>
      <c r="AE49" s="589"/>
      <c r="AF49" s="589"/>
      <c r="AG49" s="589"/>
      <c r="AH49" s="589"/>
      <c r="AI49" s="589"/>
      <c r="AJ49" s="589"/>
      <c r="AK49" s="589"/>
      <c r="AL49" s="590"/>
      <c r="AM49" s="213"/>
      <c r="AN49" s="267"/>
      <c r="AO49" s="272"/>
      <c r="AP49" s="299">
        <f t="shared" si="4"/>
        <v>0</v>
      </c>
    </row>
    <row r="50" spans="1:51" ht="3.95" customHeight="1">
      <c r="A50" s="267"/>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309"/>
      <c r="AL50" s="213"/>
      <c r="AM50" s="213"/>
      <c r="AN50" s="267"/>
      <c r="AO50" s="272"/>
      <c r="AP50" s="299">
        <f t="shared" si="4"/>
        <v>0</v>
      </c>
    </row>
    <row r="51" spans="1:51" ht="17.100000000000001" customHeight="1">
      <c r="A51" s="267"/>
      <c r="B51" s="213"/>
      <c r="C51" s="603" t="s">
        <v>1716</v>
      </c>
      <c r="D51" s="604"/>
      <c r="E51" s="604"/>
      <c r="F51" s="604"/>
      <c r="G51" s="604"/>
      <c r="H51" s="604"/>
      <c r="I51" s="604"/>
      <c r="J51" s="604"/>
      <c r="K51" s="604"/>
      <c r="L51" s="604"/>
      <c r="M51" s="604"/>
      <c r="N51" s="270"/>
      <c r="O51" s="270"/>
      <c r="P51" s="270"/>
      <c r="Q51" s="270"/>
      <c r="R51" s="271" t="s">
        <v>1709</v>
      </c>
      <c r="S51" s="271"/>
      <c r="T51" s="271"/>
      <c r="U51" s="271"/>
      <c r="V51" s="271"/>
      <c r="W51" s="271"/>
      <c r="X51" s="271"/>
      <c r="Y51" s="271"/>
      <c r="Z51" s="271"/>
      <c r="AA51" s="601" t="s">
        <v>1717</v>
      </c>
      <c r="AB51" s="601"/>
      <c r="AC51" s="601"/>
      <c r="AD51" s="601"/>
      <c r="AE51" s="601"/>
      <c r="AF51" s="601"/>
      <c r="AG51" s="601"/>
      <c r="AH51" s="601"/>
      <c r="AI51" s="601"/>
      <c r="AJ51" s="602"/>
      <c r="AK51" s="609" t="s">
        <v>1878</v>
      </c>
      <c r="AL51" s="610"/>
      <c r="AM51" s="213"/>
      <c r="AN51" s="267"/>
      <c r="AO51" s="272"/>
      <c r="AP51" s="299">
        <f t="shared" si="4"/>
        <v>0</v>
      </c>
    </row>
    <row r="52" spans="1:51" ht="3.95" customHeight="1">
      <c r="A52" s="267"/>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309"/>
      <c r="AL52" s="213"/>
      <c r="AM52" s="213"/>
      <c r="AN52" s="267"/>
      <c r="AO52" s="272"/>
      <c r="AP52" s="299">
        <f t="shared" si="4"/>
        <v>0</v>
      </c>
    </row>
    <row r="53" spans="1:51" ht="14.1" customHeight="1">
      <c r="A53" s="267"/>
      <c r="B53" s="213"/>
      <c r="C53" s="213"/>
      <c r="D53" s="280" t="s">
        <v>1698</v>
      </c>
      <c r="E53" s="273"/>
      <c r="F53" s="280" t="s">
        <v>1699</v>
      </c>
      <c r="G53" s="273"/>
      <c r="H53" s="652" t="s">
        <v>1721</v>
      </c>
      <c r="I53" s="653"/>
      <c r="J53" s="654"/>
      <c r="K53" s="273"/>
      <c r="L53" s="280" t="s">
        <v>3839</v>
      </c>
      <c r="M53" s="282"/>
      <c r="N53" s="611" t="s">
        <v>1719</v>
      </c>
      <c r="O53" s="612"/>
      <c r="P53" s="612"/>
      <c r="Q53" s="612"/>
      <c r="R53" s="612"/>
      <c r="S53" s="612"/>
      <c r="T53" s="612"/>
      <c r="U53" s="613"/>
      <c r="V53" s="311"/>
      <c r="W53" s="617" t="s">
        <v>1718</v>
      </c>
      <c r="X53" s="618"/>
      <c r="Y53" s="618"/>
      <c r="Z53" s="618"/>
      <c r="AA53" s="619"/>
      <c r="AB53" s="235"/>
      <c r="AC53" s="312"/>
      <c r="AD53" s="617" t="s">
        <v>2070</v>
      </c>
      <c r="AE53" s="619"/>
      <c r="AF53" s="282"/>
      <c r="AG53" s="283" t="s">
        <v>2069</v>
      </c>
      <c r="AH53" s="282"/>
      <c r="AI53" s="283" t="s">
        <v>2049</v>
      </c>
      <c r="AJ53" s="282"/>
      <c r="AK53" s="287" t="s">
        <v>1704</v>
      </c>
      <c r="AL53" s="213"/>
      <c r="AM53" s="213"/>
      <c r="AN53" s="267"/>
      <c r="AO53" s="272"/>
      <c r="AP53" s="299">
        <f t="shared" si="4"/>
        <v>0</v>
      </c>
    </row>
    <row r="54" spans="1:51" ht="14.1" customHeight="1">
      <c r="A54" s="267"/>
      <c r="B54" s="213"/>
      <c r="C54" s="213"/>
      <c r="D54" s="292" t="s">
        <v>794</v>
      </c>
      <c r="E54" s="273"/>
      <c r="F54" s="292" t="s">
        <v>3842</v>
      </c>
      <c r="G54" s="273"/>
      <c r="H54" s="655" t="s">
        <v>798</v>
      </c>
      <c r="I54" s="656"/>
      <c r="J54" s="657"/>
      <c r="K54" s="273"/>
      <c r="L54" s="292" t="s">
        <v>3836</v>
      </c>
      <c r="M54" s="282"/>
      <c r="N54" s="614" t="s">
        <v>1720</v>
      </c>
      <c r="O54" s="615"/>
      <c r="P54" s="615"/>
      <c r="Q54" s="615"/>
      <c r="R54" s="615"/>
      <c r="S54" s="615"/>
      <c r="T54" s="615"/>
      <c r="U54" s="616"/>
      <c r="V54" s="311"/>
      <c r="W54" s="614" t="s">
        <v>799</v>
      </c>
      <c r="X54" s="615"/>
      <c r="Y54" s="615"/>
      <c r="Z54" s="615"/>
      <c r="AA54" s="616"/>
      <c r="AB54" s="235"/>
      <c r="AC54" s="313"/>
      <c r="AD54" s="591" t="s">
        <v>2067</v>
      </c>
      <c r="AE54" s="593"/>
      <c r="AF54" s="282"/>
      <c r="AG54" s="294" t="s">
        <v>1694</v>
      </c>
      <c r="AH54" s="282"/>
      <c r="AI54" s="294" t="s">
        <v>1696</v>
      </c>
      <c r="AJ54" s="282"/>
      <c r="AK54" s="296" t="s">
        <v>797</v>
      </c>
      <c r="AL54" s="213"/>
      <c r="AM54" s="213"/>
      <c r="AN54" s="267"/>
      <c r="AO54" s="272"/>
      <c r="AP54" s="299">
        <f t="shared" si="4"/>
        <v>0</v>
      </c>
    </row>
    <row r="55" spans="1:51" ht="3.95" customHeight="1">
      <c r="A55" s="267"/>
      <c r="B55" s="213"/>
      <c r="C55" s="208"/>
      <c r="D55" s="217"/>
      <c r="E55" s="217"/>
      <c r="F55" s="217"/>
      <c r="G55" s="217"/>
      <c r="H55" s="217"/>
      <c r="I55" s="217"/>
      <c r="J55" s="217"/>
      <c r="K55" s="217"/>
      <c r="L55" s="208"/>
      <c r="M55" s="208"/>
      <c r="N55" s="208"/>
      <c r="O55" s="208"/>
      <c r="P55" s="208"/>
      <c r="Q55" s="208"/>
      <c r="R55" s="208"/>
      <c r="S55" s="208"/>
      <c r="T55" s="208"/>
      <c r="U55" s="208"/>
      <c r="V55" s="311"/>
      <c r="W55" s="208"/>
      <c r="X55" s="208"/>
      <c r="Y55" s="208"/>
      <c r="Z55" s="208"/>
      <c r="AA55" s="208"/>
      <c r="AB55" s="235"/>
      <c r="AC55" s="208"/>
      <c r="AD55" s="235"/>
      <c r="AE55" s="208"/>
      <c r="AF55" s="282"/>
      <c r="AG55" s="208"/>
      <c r="AH55" s="282"/>
      <c r="AI55" s="208"/>
      <c r="AJ55" s="208"/>
      <c r="AK55" s="298"/>
      <c r="AL55" s="208"/>
      <c r="AM55" s="213"/>
      <c r="AN55" s="267"/>
      <c r="AO55" s="272"/>
      <c r="AP55" s="299">
        <f t="shared" si="4"/>
        <v>0</v>
      </c>
    </row>
    <row r="56" spans="1:51" ht="15" customHeight="1">
      <c r="A56" s="267"/>
      <c r="B56" s="213"/>
      <c r="C56" s="213"/>
      <c r="D56" s="242">
        <v>1</v>
      </c>
      <c r="E56" s="227"/>
      <c r="F56" s="459"/>
      <c r="G56" s="258"/>
      <c r="H56" s="472"/>
      <c r="I56" s="472"/>
      <c r="J56" s="472"/>
      <c r="K56" s="258"/>
      <c r="L56" s="423"/>
      <c r="M56" s="258"/>
      <c r="N56" s="484"/>
      <c r="O56" s="594"/>
      <c r="P56" s="594"/>
      <c r="Q56" s="594"/>
      <c r="R56" s="594"/>
      <c r="S56" s="594"/>
      <c r="T56" s="594"/>
      <c r="U56" s="485"/>
      <c r="V56" s="336"/>
      <c r="W56" s="484"/>
      <c r="X56" s="594"/>
      <c r="Y56" s="594"/>
      <c r="Z56" s="594"/>
      <c r="AA56" s="485"/>
      <c r="AB56" s="135"/>
      <c r="AC56" s="255"/>
      <c r="AD56" s="605"/>
      <c r="AE56" s="606"/>
      <c r="AF56" s="336"/>
      <c r="AG56" s="254"/>
      <c r="AH56" s="311"/>
      <c r="AI56" s="314" t="str">
        <f>IF(OR(AG56="",AD56=""),"",AD56/AG56)</f>
        <v/>
      </c>
      <c r="AJ56" s="273"/>
      <c r="AK56" s="304" t="str">
        <f>IF(AI56="","",AI56*300)</f>
        <v/>
      </c>
      <c r="AL56" s="213"/>
      <c r="AM56" s="213"/>
      <c r="AN56" s="267"/>
      <c r="AO56" s="272"/>
      <c r="AP56" s="299" t="str">
        <f t="shared" si="4"/>
        <v/>
      </c>
    </row>
    <row r="57" spans="1:51" ht="15" customHeight="1">
      <c r="A57" s="267"/>
      <c r="B57" s="213"/>
      <c r="C57" s="213"/>
      <c r="D57" s="242">
        <v>2</v>
      </c>
      <c r="E57" s="227"/>
      <c r="F57" s="254"/>
      <c r="G57" s="258"/>
      <c r="H57" s="472"/>
      <c r="I57" s="472"/>
      <c r="J57" s="472"/>
      <c r="K57" s="258"/>
      <c r="L57" s="423"/>
      <c r="M57" s="258"/>
      <c r="N57" s="484"/>
      <c r="O57" s="594"/>
      <c r="P57" s="594"/>
      <c r="Q57" s="594"/>
      <c r="R57" s="594"/>
      <c r="S57" s="594"/>
      <c r="T57" s="594"/>
      <c r="U57" s="485"/>
      <c r="V57" s="336"/>
      <c r="W57" s="484"/>
      <c r="X57" s="594"/>
      <c r="Y57" s="594"/>
      <c r="Z57" s="594"/>
      <c r="AA57" s="485"/>
      <c r="AB57" s="135"/>
      <c r="AC57" s="255"/>
      <c r="AD57" s="605"/>
      <c r="AE57" s="606"/>
      <c r="AF57" s="336"/>
      <c r="AG57" s="254"/>
      <c r="AH57" s="311"/>
      <c r="AI57" s="314" t="str">
        <f t="shared" ref="AI57:AI58" si="27">IF(OR(AG57="",AD57=""),"",AD57/AG57)</f>
        <v/>
      </c>
      <c r="AJ57" s="273"/>
      <c r="AK57" s="304" t="str">
        <f t="shared" ref="AK57:AK58" si="28">IF(AI57="","",AI57*300)</f>
        <v/>
      </c>
      <c r="AL57" s="213"/>
      <c r="AM57" s="213"/>
      <c r="AN57" s="267"/>
      <c r="AO57" s="272"/>
      <c r="AP57" s="299" t="str">
        <f t="shared" si="4"/>
        <v/>
      </c>
    </row>
    <row r="58" spans="1:51" ht="15" customHeight="1">
      <c r="A58" s="267"/>
      <c r="B58" s="213"/>
      <c r="C58" s="213"/>
      <c r="D58" s="242">
        <v>3</v>
      </c>
      <c r="E58" s="227"/>
      <c r="F58" s="254"/>
      <c r="G58" s="258"/>
      <c r="H58" s="472"/>
      <c r="I58" s="472"/>
      <c r="J58" s="472"/>
      <c r="K58" s="258"/>
      <c r="L58" s="423"/>
      <c r="M58" s="258"/>
      <c r="N58" s="484"/>
      <c r="O58" s="594"/>
      <c r="P58" s="594"/>
      <c r="Q58" s="594"/>
      <c r="R58" s="594"/>
      <c r="S58" s="594"/>
      <c r="T58" s="594"/>
      <c r="U58" s="485"/>
      <c r="V58" s="336"/>
      <c r="W58" s="484"/>
      <c r="X58" s="594"/>
      <c r="Y58" s="594"/>
      <c r="Z58" s="594"/>
      <c r="AA58" s="485"/>
      <c r="AB58" s="135"/>
      <c r="AC58" s="255"/>
      <c r="AD58" s="605"/>
      <c r="AE58" s="606"/>
      <c r="AF58" s="336"/>
      <c r="AG58" s="254"/>
      <c r="AH58" s="311"/>
      <c r="AI58" s="314" t="str">
        <f t="shared" si="27"/>
        <v/>
      </c>
      <c r="AJ58" s="273"/>
      <c r="AK58" s="304" t="str">
        <f t="shared" si="28"/>
        <v/>
      </c>
      <c r="AL58" s="213"/>
      <c r="AM58" s="213"/>
      <c r="AN58" s="267"/>
      <c r="AO58" s="272"/>
      <c r="AP58" s="299" t="str">
        <f t="shared" si="4"/>
        <v/>
      </c>
      <c r="AX58" s="307">
        <v>8</v>
      </c>
    </row>
    <row r="59" spans="1:51" ht="3.95" customHeight="1">
      <c r="A59" s="267"/>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309"/>
      <c r="AL59" s="213"/>
      <c r="AM59" s="213"/>
      <c r="AN59" s="267"/>
      <c r="AO59" s="272"/>
      <c r="AP59" s="299">
        <f t="shared" si="4"/>
        <v>0</v>
      </c>
    </row>
    <row r="60" spans="1:51" ht="17.100000000000001" customHeight="1">
      <c r="A60" s="267"/>
      <c r="B60" s="213"/>
      <c r="C60" s="603" t="s">
        <v>1722</v>
      </c>
      <c r="D60" s="604"/>
      <c r="E60" s="604"/>
      <c r="F60" s="604"/>
      <c r="G60" s="604"/>
      <c r="H60" s="604"/>
      <c r="I60" s="604"/>
      <c r="J60" s="604"/>
      <c r="K60" s="604"/>
      <c r="L60" s="604"/>
      <c r="M60" s="604"/>
      <c r="N60" s="270"/>
      <c r="O60" s="270"/>
      <c r="P60" s="270"/>
      <c r="Q60" s="270"/>
      <c r="R60" s="271" t="s">
        <v>1710</v>
      </c>
      <c r="S60" s="271"/>
      <c r="T60" s="271"/>
      <c r="U60" s="271"/>
      <c r="V60" s="271"/>
      <c r="W60" s="271"/>
      <c r="X60" s="271"/>
      <c r="Y60" s="271"/>
      <c r="Z60" s="271"/>
      <c r="AA60" s="601" t="s">
        <v>1730</v>
      </c>
      <c r="AB60" s="601"/>
      <c r="AC60" s="601"/>
      <c r="AD60" s="601"/>
      <c r="AE60" s="601"/>
      <c r="AF60" s="601"/>
      <c r="AG60" s="601"/>
      <c r="AH60" s="601"/>
      <c r="AI60" s="601"/>
      <c r="AJ60" s="602"/>
      <c r="AK60" s="609" t="s">
        <v>1879</v>
      </c>
      <c r="AL60" s="610"/>
      <c r="AM60" s="213"/>
      <c r="AN60" s="267"/>
      <c r="AO60" s="272"/>
      <c r="AP60" s="299">
        <f t="shared" si="4"/>
        <v>0</v>
      </c>
    </row>
    <row r="61" spans="1:51" ht="3.95" customHeight="1">
      <c r="A61" s="267"/>
      <c r="B61" s="213"/>
      <c r="C61" s="208"/>
      <c r="D61" s="217"/>
      <c r="E61" s="217"/>
      <c r="F61" s="217"/>
      <c r="G61" s="217"/>
      <c r="H61" s="217"/>
      <c r="I61" s="217"/>
      <c r="J61" s="217"/>
      <c r="K61" s="217"/>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98"/>
      <c r="AL61" s="208"/>
      <c r="AM61" s="213"/>
      <c r="AN61" s="267"/>
      <c r="AO61" s="272"/>
      <c r="AP61" s="299">
        <f t="shared" si="4"/>
        <v>0</v>
      </c>
    </row>
    <row r="62" spans="1:51" ht="15" customHeight="1">
      <c r="A62" s="267"/>
      <c r="B62" s="213"/>
      <c r="C62" s="213"/>
      <c r="D62" s="242">
        <v>1</v>
      </c>
      <c r="E62" s="227"/>
      <c r="F62" s="254"/>
      <c r="G62" s="258"/>
      <c r="H62" s="472"/>
      <c r="I62" s="472"/>
      <c r="J62" s="472"/>
      <c r="K62" s="258"/>
      <c r="L62" s="423"/>
      <c r="M62" s="258"/>
      <c r="N62" s="484"/>
      <c r="O62" s="594"/>
      <c r="P62" s="594"/>
      <c r="Q62" s="594"/>
      <c r="R62" s="594"/>
      <c r="S62" s="594"/>
      <c r="T62" s="594"/>
      <c r="U62" s="485"/>
      <c r="V62" s="336"/>
      <c r="W62" s="484"/>
      <c r="X62" s="594"/>
      <c r="Y62" s="594"/>
      <c r="Z62" s="594"/>
      <c r="AA62" s="485"/>
      <c r="AB62" s="135"/>
      <c r="AC62" s="255"/>
      <c r="AD62" s="605"/>
      <c r="AE62" s="606"/>
      <c r="AF62" s="336"/>
      <c r="AG62" s="254"/>
      <c r="AH62" s="311"/>
      <c r="AI62" s="314" t="str">
        <f>IF(OR(AG62="",AD62=""),"",AD62/AG62)</f>
        <v/>
      </c>
      <c r="AJ62" s="273"/>
      <c r="AK62" s="304" t="str">
        <f>IF(AI62="","",AI62*120)</f>
        <v/>
      </c>
      <c r="AL62" s="213"/>
      <c r="AM62" s="213"/>
      <c r="AN62" s="267"/>
      <c r="AO62" s="272"/>
      <c r="AP62" s="299" t="str">
        <f t="shared" si="4"/>
        <v/>
      </c>
      <c r="AY62" s="230"/>
    </row>
    <row r="63" spans="1:51" ht="15" customHeight="1">
      <c r="A63" s="267"/>
      <c r="B63" s="213"/>
      <c r="C63" s="213"/>
      <c r="D63" s="242">
        <v>2</v>
      </c>
      <c r="E63" s="227"/>
      <c r="F63" s="254"/>
      <c r="G63" s="258"/>
      <c r="H63" s="472"/>
      <c r="I63" s="472"/>
      <c r="J63" s="472"/>
      <c r="K63" s="258"/>
      <c r="L63" s="423"/>
      <c r="M63" s="258"/>
      <c r="N63" s="484"/>
      <c r="O63" s="594"/>
      <c r="P63" s="594"/>
      <c r="Q63" s="594"/>
      <c r="R63" s="594"/>
      <c r="S63" s="594"/>
      <c r="T63" s="594"/>
      <c r="U63" s="485"/>
      <c r="V63" s="336"/>
      <c r="W63" s="484"/>
      <c r="X63" s="594"/>
      <c r="Y63" s="594"/>
      <c r="Z63" s="594"/>
      <c r="AA63" s="485"/>
      <c r="AB63" s="135"/>
      <c r="AC63" s="255"/>
      <c r="AD63" s="605"/>
      <c r="AE63" s="606"/>
      <c r="AF63" s="336"/>
      <c r="AG63" s="254"/>
      <c r="AH63" s="311"/>
      <c r="AI63" s="314" t="str">
        <f t="shared" ref="AI63:AI64" si="29">IF(OR(AG63="",AD63=""),"",AD63/AG63)</f>
        <v/>
      </c>
      <c r="AJ63" s="273"/>
      <c r="AK63" s="304" t="str">
        <f t="shared" ref="AK63:AK64" si="30">IF(AI63="","",AI63*120)</f>
        <v/>
      </c>
      <c r="AL63" s="213"/>
      <c r="AM63" s="213"/>
      <c r="AN63" s="267"/>
      <c r="AO63" s="272"/>
      <c r="AP63" s="299" t="str">
        <f t="shared" si="4"/>
        <v/>
      </c>
      <c r="AY63" s="230"/>
    </row>
    <row r="64" spans="1:51" ht="15" customHeight="1">
      <c r="A64" s="267"/>
      <c r="B64" s="213"/>
      <c r="C64" s="213"/>
      <c r="D64" s="242">
        <v>3</v>
      </c>
      <c r="E64" s="227"/>
      <c r="F64" s="254"/>
      <c r="G64" s="258"/>
      <c r="H64" s="472"/>
      <c r="I64" s="472"/>
      <c r="J64" s="472"/>
      <c r="K64" s="258"/>
      <c r="L64" s="423"/>
      <c r="M64" s="258"/>
      <c r="N64" s="484"/>
      <c r="O64" s="594"/>
      <c r="P64" s="594"/>
      <c r="Q64" s="594"/>
      <c r="R64" s="594"/>
      <c r="S64" s="594"/>
      <c r="T64" s="594"/>
      <c r="U64" s="485"/>
      <c r="V64" s="336"/>
      <c r="W64" s="484"/>
      <c r="X64" s="594"/>
      <c r="Y64" s="594"/>
      <c r="Z64" s="594"/>
      <c r="AA64" s="485"/>
      <c r="AB64" s="135"/>
      <c r="AC64" s="255"/>
      <c r="AD64" s="605"/>
      <c r="AE64" s="606"/>
      <c r="AF64" s="336"/>
      <c r="AG64" s="254"/>
      <c r="AH64" s="311"/>
      <c r="AI64" s="314" t="str">
        <f t="shared" si="29"/>
        <v/>
      </c>
      <c r="AJ64" s="273"/>
      <c r="AK64" s="304" t="str">
        <f t="shared" si="30"/>
        <v/>
      </c>
      <c r="AL64" s="213"/>
      <c r="AM64" s="213"/>
      <c r="AN64" s="267"/>
      <c r="AO64" s="272"/>
      <c r="AP64" s="299" t="str">
        <f t="shared" si="4"/>
        <v/>
      </c>
      <c r="AY64" s="315">
        <v>9</v>
      </c>
    </row>
    <row r="65" spans="1:111" s="308" customFormat="1" ht="3.95" customHeight="1">
      <c r="A65" s="267"/>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98"/>
      <c r="AL65" s="208"/>
      <c r="AM65" s="208"/>
      <c r="AN65" s="267"/>
      <c r="AO65" s="272"/>
      <c r="AP65" s="299">
        <f t="shared" si="4"/>
        <v>0</v>
      </c>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row>
    <row r="66" spans="1:111" ht="17.100000000000001" customHeight="1">
      <c r="A66" s="267"/>
      <c r="B66" s="213"/>
      <c r="C66" s="603" t="s">
        <v>1723</v>
      </c>
      <c r="D66" s="604"/>
      <c r="E66" s="604"/>
      <c r="F66" s="604"/>
      <c r="G66" s="604"/>
      <c r="H66" s="604"/>
      <c r="I66" s="604"/>
      <c r="J66" s="604"/>
      <c r="K66" s="604"/>
      <c r="L66" s="604"/>
      <c r="M66" s="604"/>
      <c r="N66" s="270"/>
      <c r="O66" s="270"/>
      <c r="P66" s="270"/>
      <c r="Q66" s="270"/>
      <c r="R66" s="316" t="s">
        <v>1736</v>
      </c>
      <c r="S66" s="316"/>
      <c r="T66" s="316"/>
      <c r="U66" s="316"/>
      <c r="V66" s="316"/>
      <c r="W66" s="316"/>
      <c r="X66" s="316"/>
      <c r="Y66" s="316"/>
      <c r="Z66" s="316"/>
      <c r="AA66" s="601" t="s">
        <v>1731</v>
      </c>
      <c r="AB66" s="601"/>
      <c r="AC66" s="601"/>
      <c r="AD66" s="601"/>
      <c r="AE66" s="601"/>
      <c r="AF66" s="601"/>
      <c r="AG66" s="601"/>
      <c r="AH66" s="601"/>
      <c r="AI66" s="601"/>
      <c r="AJ66" s="602"/>
      <c r="AK66" s="609" t="s">
        <v>1872</v>
      </c>
      <c r="AL66" s="610"/>
      <c r="AM66" s="213"/>
      <c r="AN66" s="267"/>
      <c r="AO66" s="272"/>
      <c r="AP66" s="299">
        <f t="shared" si="4"/>
        <v>0</v>
      </c>
    </row>
    <row r="67" spans="1:111" ht="3.95" customHeight="1">
      <c r="A67" s="267"/>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309"/>
      <c r="AL67" s="213"/>
      <c r="AM67" s="213"/>
      <c r="AN67" s="267"/>
      <c r="AO67" s="272"/>
      <c r="AP67" s="299">
        <f t="shared" si="4"/>
        <v>0</v>
      </c>
    </row>
    <row r="68" spans="1:111" ht="15" customHeight="1">
      <c r="A68" s="267"/>
      <c r="B68" s="213"/>
      <c r="C68" s="213"/>
      <c r="D68" s="242">
        <v>1</v>
      </c>
      <c r="E68" s="227"/>
      <c r="F68" s="254"/>
      <c r="G68" s="258"/>
      <c r="H68" s="472"/>
      <c r="I68" s="472"/>
      <c r="J68" s="472"/>
      <c r="K68" s="258"/>
      <c r="L68" s="423"/>
      <c r="M68" s="258"/>
      <c r="N68" s="484"/>
      <c r="O68" s="594"/>
      <c r="P68" s="594"/>
      <c r="Q68" s="594"/>
      <c r="R68" s="594"/>
      <c r="S68" s="594"/>
      <c r="T68" s="594"/>
      <c r="U68" s="485"/>
      <c r="V68" s="336"/>
      <c r="W68" s="484"/>
      <c r="X68" s="594"/>
      <c r="Y68" s="594"/>
      <c r="Z68" s="594"/>
      <c r="AA68" s="485"/>
      <c r="AB68" s="135"/>
      <c r="AC68" s="255"/>
      <c r="AD68" s="605"/>
      <c r="AE68" s="606"/>
      <c r="AF68" s="336"/>
      <c r="AG68" s="254"/>
      <c r="AH68" s="311"/>
      <c r="AI68" s="314" t="str">
        <f>IF(OR(AG68="",AD68=""),"",AD68/AG68)</f>
        <v/>
      </c>
      <c r="AJ68" s="273"/>
      <c r="AK68" s="304" t="str">
        <f>IF(AI68="","",AI68*100)</f>
        <v/>
      </c>
      <c r="AL68" s="213"/>
      <c r="AM68" s="213"/>
      <c r="AN68" s="267"/>
      <c r="AO68" s="272"/>
      <c r="AP68" s="299" t="str">
        <f t="shared" si="4"/>
        <v/>
      </c>
    </row>
    <row r="69" spans="1:111" ht="15" customHeight="1">
      <c r="A69" s="267"/>
      <c r="B69" s="213"/>
      <c r="C69" s="213"/>
      <c r="D69" s="242">
        <v>2</v>
      </c>
      <c r="E69" s="227"/>
      <c r="F69" s="254"/>
      <c r="G69" s="258"/>
      <c r="H69" s="472"/>
      <c r="I69" s="472"/>
      <c r="J69" s="472"/>
      <c r="K69" s="258"/>
      <c r="L69" s="423"/>
      <c r="M69" s="258"/>
      <c r="N69" s="484"/>
      <c r="O69" s="594"/>
      <c r="P69" s="594"/>
      <c r="Q69" s="594"/>
      <c r="R69" s="594"/>
      <c r="S69" s="594"/>
      <c r="T69" s="594"/>
      <c r="U69" s="485"/>
      <c r="V69" s="336"/>
      <c r="W69" s="484"/>
      <c r="X69" s="594"/>
      <c r="Y69" s="594"/>
      <c r="Z69" s="594"/>
      <c r="AA69" s="485"/>
      <c r="AB69" s="135"/>
      <c r="AC69" s="255"/>
      <c r="AD69" s="605"/>
      <c r="AE69" s="606"/>
      <c r="AF69" s="336"/>
      <c r="AG69" s="254"/>
      <c r="AH69" s="311"/>
      <c r="AI69" s="314" t="str">
        <f t="shared" ref="AI69:AI70" si="31">IF(OR(AG69="",AD69=""),"",AD69/AG69)</f>
        <v/>
      </c>
      <c r="AJ69" s="273"/>
      <c r="AK69" s="304" t="str">
        <f t="shared" ref="AK69:AK70" si="32">IF(AI69="","",AI69*100)</f>
        <v/>
      </c>
      <c r="AL69" s="213"/>
      <c r="AM69" s="213"/>
      <c r="AN69" s="267"/>
      <c r="AO69" s="272"/>
      <c r="AP69" s="299" t="str">
        <f t="shared" si="4"/>
        <v/>
      </c>
    </row>
    <row r="70" spans="1:111" ht="15" customHeight="1">
      <c r="A70" s="267"/>
      <c r="B70" s="213"/>
      <c r="C70" s="213"/>
      <c r="D70" s="242">
        <v>3</v>
      </c>
      <c r="E70" s="227"/>
      <c r="F70" s="254"/>
      <c r="G70" s="258"/>
      <c r="H70" s="472"/>
      <c r="I70" s="472"/>
      <c r="J70" s="472"/>
      <c r="K70" s="258"/>
      <c r="L70" s="423"/>
      <c r="M70" s="258"/>
      <c r="N70" s="484"/>
      <c r="O70" s="594"/>
      <c r="P70" s="594"/>
      <c r="Q70" s="594"/>
      <c r="R70" s="594"/>
      <c r="S70" s="594"/>
      <c r="T70" s="594"/>
      <c r="U70" s="485"/>
      <c r="V70" s="336"/>
      <c r="W70" s="484"/>
      <c r="X70" s="594"/>
      <c r="Y70" s="594"/>
      <c r="Z70" s="594"/>
      <c r="AA70" s="485"/>
      <c r="AB70" s="135"/>
      <c r="AC70" s="255"/>
      <c r="AD70" s="605"/>
      <c r="AE70" s="606"/>
      <c r="AF70" s="336"/>
      <c r="AG70" s="254"/>
      <c r="AH70" s="311"/>
      <c r="AI70" s="314" t="str">
        <f t="shared" si="31"/>
        <v/>
      </c>
      <c r="AJ70" s="273"/>
      <c r="AK70" s="304" t="str">
        <f t="shared" si="32"/>
        <v/>
      </c>
      <c r="AL70" s="213"/>
      <c r="AM70" s="213"/>
      <c r="AN70" s="267"/>
      <c r="AO70" s="272"/>
      <c r="AP70" s="299" t="str">
        <f t="shared" si="4"/>
        <v/>
      </c>
      <c r="AZ70" s="226">
        <v>10</v>
      </c>
    </row>
    <row r="71" spans="1:111" ht="3.95" customHeight="1">
      <c r="A71" s="267"/>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309"/>
      <c r="AL71" s="213"/>
      <c r="AM71" s="213"/>
      <c r="AN71" s="267"/>
      <c r="AO71" s="272"/>
      <c r="AP71" s="299">
        <f t="shared" si="4"/>
        <v>0</v>
      </c>
    </row>
    <row r="72" spans="1:111" ht="17.100000000000001" customHeight="1">
      <c r="A72" s="267"/>
      <c r="B72" s="213"/>
      <c r="C72" s="603" t="s">
        <v>1724</v>
      </c>
      <c r="D72" s="604"/>
      <c r="E72" s="604"/>
      <c r="F72" s="604"/>
      <c r="G72" s="604"/>
      <c r="H72" s="604"/>
      <c r="I72" s="604"/>
      <c r="J72" s="604"/>
      <c r="K72" s="604"/>
      <c r="L72" s="604"/>
      <c r="M72" s="604"/>
      <c r="N72" s="270"/>
      <c r="O72" s="270"/>
      <c r="P72" s="270"/>
      <c r="Q72" s="270"/>
      <c r="R72" s="271" t="s">
        <v>1735</v>
      </c>
      <c r="S72" s="271"/>
      <c r="T72" s="271"/>
      <c r="U72" s="271"/>
      <c r="V72" s="271"/>
      <c r="W72" s="601" t="s">
        <v>3643</v>
      </c>
      <c r="X72" s="601"/>
      <c r="Y72" s="601"/>
      <c r="Z72" s="601"/>
      <c r="AA72" s="601"/>
      <c r="AB72" s="601"/>
      <c r="AC72" s="601"/>
      <c r="AD72" s="601"/>
      <c r="AE72" s="601"/>
      <c r="AF72" s="601"/>
      <c r="AG72" s="601"/>
      <c r="AH72" s="601"/>
      <c r="AI72" s="601"/>
      <c r="AJ72" s="602"/>
      <c r="AK72" s="609" t="s">
        <v>1872</v>
      </c>
      <c r="AL72" s="610"/>
      <c r="AM72" s="213"/>
      <c r="AN72" s="267"/>
      <c r="AO72" s="272"/>
      <c r="AP72" s="299">
        <f t="shared" si="4"/>
        <v>0</v>
      </c>
    </row>
    <row r="73" spans="1:111" ht="3.95" customHeight="1">
      <c r="A73" s="267"/>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309"/>
      <c r="AL73" s="213"/>
      <c r="AM73" s="213"/>
      <c r="AN73" s="267"/>
      <c r="AO73" s="272"/>
      <c r="AP73" s="299">
        <f t="shared" si="4"/>
        <v>0</v>
      </c>
    </row>
    <row r="74" spans="1:111" ht="15" customHeight="1">
      <c r="A74" s="267"/>
      <c r="B74" s="213"/>
      <c r="C74" s="213"/>
      <c r="D74" s="242">
        <v>1</v>
      </c>
      <c r="E74" s="227"/>
      <c r="F74" s="254"/>
      <c r="G74" s="258"/>
      <c r="H74" s="472"/>
      <c r="I74" s="472"/>
      <c r="J74" s="472"/>
      <c r="K74" s="258"/>
      <c r="L74" s="423"/>
      <c r="M74" s="258"/>
      <c r="N74" s="484"/>
      <c r="O74" s="594"/>
      <c r="P74" s="594"/>
      <c r="Q74" s="594"/>
      <c r="R74" s="594"/>
      <c r="S74" s="594"/>
      <c r="T74" s="594"/>
      <c r="U74" s="485"/>
      <c r="V74" s="336"/>
      <c r="W74" s="484"/>
      <c r="X74" s="594"/>
      <c r="Y74" s="594"/>
      <c r="Z74" s="594"/>
      <c r="AA74" s="485"/>
      <c r="AB74" s="135"/>
      <c r="AC74" s="255"/>
      <c r="AD74" s="605"/>
      <c r="AE74" s="606"/>
      <c r="AF74" s="336"/>
      <c r="AG74" s="254"/>
      <c r="AH74" s="311"/>
      <c r="AI74" s="314" t="str">
        <f>IF(OR(AG74="",AD74=""),"",AD74/AG74)</f>
        <v/>
      </c>
      <c r="AJ74" s="273"/>
      <c r="AK74" s="304" t="str">
        <f>IF(AI74="","",AI74*100)</f>
        <v/>
      </c>
      <c r="AL74" s="213"/>
      <c r="AM74" s="213"/>
      <c r="AN74" s="267"/>
      <c r="AO74" s="272"/>
      <c r="AP74" s="299" t="str">
        <f t="shared" ref="AP74:AP139" si="33">IF(OR(AK74="Valeur",AK74="القيمة"),0,IF(ISERROR(SEARCH("/",AK74)),AK74,0))</f>
        <v/>
      </c>
    </row>
    <row r="75" spans="1:111" ht="15" customHeight="1">
      <c r="A75" s="267"/>
      <c r="B75" s="213"/>
      <c r="C75" s="213"/>
      <c r="D75" s="242">
        <v>2</v>
      </c>
      <c r="E75" s="227"/>
      <c r="F75" s="254"/>
      <c r="G75" s="258"/>
      <c r="H75" s="472"/>
      <c r="I75" s="472"/>
      <c r="J75" s="472"/>
      <c r="K75" s="258"/>
      <c r="L75" s="423"/>
      <c r="M75" s="258"/>
      <c r="N75" s="484"/>
      <c r="O75" s="594"/>
      <c r="P75" s="594"/>
      <c r="Q75" s="594"/>
      <c r="R75" s="594"/>
      <c r="S75" s="594"/>
      <c r="T75" s="594"/>
      <c r="U75" s="485"/>
      <c r="V75" s="336"/>
      <c r="W75" s="484"/>
      <c r="X75" s="594"/>
      <c r="Y75" s="594"/>
      <c r="Z75" s="594"/>
      <c r="AA75" s="485"/>
      <c r="AB75" s="135"/>
      <c r="AC75" s="255"/>
      <c r="AD75" s="605"/>
      <c r="AE75" s="606"/>
      <c r="AF75" s="336"/>
      <c r="AG75" s="254"/>
      <c r="AH75" s="311"/>
      <c r="AI75" s="314" t="str">
        <f t="shared" ref="AI75:AI76" si="34">IF(OR(AG75="",AD75=""),"",AD75/AG75)</f>
        <v/>
      </c>
      <c r="AJ75" s="273"/>
      <c r="AK75" s="304" t="str">
        <f t="shared" ref="AK75:AK76" si="35">IF(AI75="","",AI75*100)</f>
        <v/>
      </c>
      <c r="AL75" s="213"/>
      <c r="AM75" s="213"/>
      <c r="AN75" s="267"/>
      <c r="AO75" s="272"/>
      <c r="AP75" s="299" t="str">
        <f t="shared" si="33"/>
        <v/>
      </c>
    </row>
    <row r="76" spans="1:111" ht="15" customHeight="1">
      <c r="A76" s="267"/>
      <c r="B76" s="213"/>
      <c r="C76" s="213"/>
      <c r="D76" s="242">
        <v>3</v>
      </c>
      <c r="E76" s="227"/>
      <c r="F76" s="254"/>
      <c r="G76" s="258"/>
      <c r="H76" s="472"/>
      <c r="I76" s="472"/>
      <c r="J76" s="472"/>
      <c r="K76" s="258"/>
      <c r="L76" s="423"/>
      <c r="M76" s="258"/>
      <c r="N76" s="484"/>
      <c r="O76" s="594"/>
      <c r="P76" s="594"/>
      <c r="Q76" s="594"/>
      <c r="R76" s="594"/>
      <c r="S76" s="594"/>
      <c r="T76" s="594"/>
      <c r="U76" s="485"/>
      <c r="V76" s="336"/>
      <c r="W76" s="484"/>
      <c r="X76" s="594"/>
      <c r="Y76" s="594"/>
      <c r="Z76" s="594"/>
      <c r="AA76" s="485"/>
      <c r="AB76" s="135"/>
      <c r="AC76" s="255"/>
      <c r="AD76" s="605"/>
      <c r="AE76" s="606"/>
      <c r="AF76" s="336"/>
      <c r="AG76" s="254"/>
      <c r="AH76" s="311"/>
      <c r="AI76" s="314" t="str">
        <f t="shared" si="34"/>
        <v/>
      </c>
      <c r="AJ76" s="273"/>
      <c r="AK76" s="304" t="str">
        <f t="shared" si="35"/>
        <v/>
      </c>
      <c r="AL76" s="213"/>
      <c r="AM76" s="213"/>
      <c r="AN76" s="267"/>
      <c r="AO76" s="272"/>
      <c r="AP76" s="299" t="str">
        <f t="shared" si="33"/>
        <v/>
      </c>
      <c r="BA76" s="307">
        <v>11</v>
      </c>
    </row>
    <row r="77" spans="1:111" ht="3.95" customHeight="1">
      <c r="A77" s="267"/>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309"/>
      <c r="AL77" s="213"/>
      <c r="AM77" s="213"/>
      <c r="AN77" s="267"/>
      <c r="AO77" s="272"/>
      <c r="AP77" s="299">
        <f t="shared" si="33"/>
        <v>0</v>
      </c>
    </row>
    <row r="78" spans="1:111" ht="17.100000000000001" customHeight="1">
      <c r="A78" s="267"/>
      <c r="B78" s="213"/>
      <c r="C78" s="603" t="s">
        <v>1725</v>
      </c>
      <c r="D78" s="604"/>
      <c r="E78" s="604"/>
      <c r="F78" s="604"/>
      <c r="G78" s="604"/>
      <c r="H78" s="604"/>
      <c r="I78" s="604"/>
      <c r="J78" s="604"/>
      <c r="K78" s="604"/>
      <c r="L78" s="604"/>
      <c r="M78" s="604"/>
      <c r="N78" s="270"/>
      <c r="O78" s="270"/>
      <c r="P78" s="270"/>
      <c r="Q78" s="270"/>
      <c r="R78" s="271" t="s">
        <v>1737</v>
      </c>
      <c r="S78" s="271"/>
      <c r="T78" s="271"/>
      <c r="U78" s="271"/>
      <c r="V78" s="271"/>
      <c r="W78" s="601" t="s">
        <v>1732</v>
      </c>
      <c r="X78" s="601"/>
      <c r="Y78" s="601"/>
      <c r="Z78" s="601"/>
      <c r="AA78" s="601"/>
      <c r="AB78" s="601"/>
      <c r="AC78" s="601"/>
      <c r="AD78" s="601"/>
      <c r="AE78" s="601"/>
      <c r="AF78" s="601"/>
      <c r="AG78" s="601"/>
      <c r="AH78" s="601"/>
      <c r="AI78" s="601"/>
      <c r="AJ78" s="317"/>
      <c r="AK78" s="585" t="s">
        <v>1880</v>
      </c>
      <c r="AL78" s="586"/>
      <c r="AM78" s="213"/>
      <c r="AN78" s="267"/>
      <c r="AO78" s="272"/>
      <c r="AP78" s="299">
        <f t="shared" si="33"/>
        <v>0</v>
      </c>
    </row>
    <row r="79" spans="1:111" ht="3.95" customHeight="1">
      <c r="A79" s="267"/>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309"/>
      <c r="AL79" s="213"/>
      <c r="AM79" s="213"/>
      <c r="AN79" s="267"/>
      <c r="AO79" s="272"/>
      <c r="AP79" s="299">
        <f t="shared" si="33"/>
        <v>0</v>
      </c>
    </row>
    <row r="80" spans="1:111" ht="15" customHeight="1">
      <c r="A80" s="267"/>
      <c r="B80" s="213"/>
      <c r="C80" s="213"/>
      <c r="D80" s="242">
        <v>1</v>
      </c>
      <c r="E80" s="227"/>
      <c r="F80" s="254"/>
      <c r="G80" s="258"/>
      <c r="H80" s="472"/>
      <c r="I80" s="472"/>
      <c r="J80" s="472"/>
      <c r="K80" s="258"/>
      <c r="L80" s="423"/>
      <c r="M80" s="258"/>
      <c r="N80" s="484"/>
      <c r="O80" s="594"/>
      <c r="P80" s="594"/>
      <c r="Q80" s="594"/>
      <c r="R80" s="594"/>
      <c r="S80" s="594"/>
      <c r="T80" s="594"/>
      <c r="U80" s="485"/>
      <c r="V80" s="336"/>
      <c r="W80" s="484"/>
      <c r="X80" s="594"/>
      <c r="Y80" s="594"/>
      <c r="Z80" s="594"/>
      <c r="AA80" s="485"/>
      <c r="AB80" s="135"/>
      <c r="AC80" s="255"/>
      <c r="AD80" s="605"/>
      <c r="AE80" s="606"/>
      <c r="AF80" s="336"/>
      <c r="AG80" s="254"/>
      <c r="AH80" s="311"/>
      <c r="AI80" s="314" t="str">
        <f>IF(OR(AG80="",AD80=""),"",AD80/AG80)</f>
        <v/>
      </c>
      <c r="AJ80" s="273"/>
      <c r="AK80" s="304" t="str">
        <f>IF(AI80="","",AI80*80)</f>
        <v/>
      </c>
      <c r="AL80" s="213"/>
      <c r="AM80" s="213"/>
      <c r="AN80" s="267"/>
      <c r="AO80" s="272"/>
      <c r="AP80" s="299" t="str">
        <f t="shared" si="33"/>
        <v/>
      </c>
      <c r="BP80" s="318">
        <v>26</v>
      </c>
    </row>
    <row r="81" spans="1:56" ht="15" customHeight="1">
      <c r="A81" s="267"/>
      <c r="B81" s="213"/>
      <c r="C81" s="213"/>
      <c r="D81" s="242">
        <v>2</v>
      </c>
      <c r="E81" s="227"/>
      <c r="F81" s="254"/>
      <c r="G81" s="258"/>
      <c r="H81" s="472"/>
      <c r="I81" s="472"/>
      <c r="J81" s="472"/>
      <c r="K81" s="258"/>
      <c r="L81" s="423"/>
      <c r="M81" s="258"/>
      <c r="N81" s="484"/>
      <c r="O81" s="594"/>
      <c r="P81" s="594"/>
      <c r="Q81" s="594"/>
      <c r="R81" s="594"/>
      <c r="S81" s="594"/>
      <c r="T81" s="594"/>
      <c r="U81" s="485"/>
      <c r="V81" s="336"/>
      <c r="W81" s="484"/>
      <c r="X81" s="594"/>
      <c r="Y81" s="594"/>
      <c r="Z81" s="594"/>
      <c r="AA81" s="485"/>
      <c r="AB81" s="135"/>
      <c r="AC81" s="255"/>
      <c r="AD81" s="605"/>
      <c r="AE81" s="606"/>
      <c r="AF81" s="336"/>
      <c r="AG81" s="254"/>
      <c r="AH81" s="311"/>
      <c r="AI81" s="314" t="str">
        <f t="shared" ref="AI81:AI82" si="36">IF(OR(AG81="",AD81=""),"",AD81/AG81)</f>
        <v/>
      </c>
      <c r="AJ81" s="273"/>
      <c r="AK81" s="304" t="str">
        <f t="shared" ref="AK81:AK82" si="37">IF(AI81="","",AI81*80)</f>
        <v/>
      </c>
      <c r="AL81" s="213"/>
      <c r="AM81" s="213"/>
      <c r="AN81" s="267"/>
      <c r="AO81" s="272"/>
      <c r="AP81" s="299" t="str">
        <f t="shared" si="33"/>
        <v/>
      </c>
    </row>
    <row r="82" spans="1:56" ht="15" customHeight="1">
      <c r="A82" s="267"/>
      <c r="B82" s="213"/>
      <c r="C82" s="213"/>
      <c r="D82" s="242">
        <v>3</v>
      </c>
      <c r="E82" s="227"/>
      <c r="F82" s="254"/>
      <c r="G82" s="258"/>
      <c r="H82" s="472"/>
      <c r="I82" s="472"/>
      <c r="J82" s="472"/>
      <c r="K82" s="258"/>
      <c r="L82" s="423"/>
      <c r="M82" s="258"/>
      <c r="N82" s="484"/>
      <c r="O82" s="594"/>
      <c r="P82" s="594"/>
      <c r="Q82" s="594"/>
      <c r="R82" s="594"/>
      <c r="S82" s="594"/>
      <c r="T82" s="594"/>
      <c r="U82" s="485"/>
      <c r="V82" s="336"/>
      <c r="W82" s="484"/>
      <c r="X82" s="594"/>
      <c r="Y82" s="594"/>
      <c r="Z82" s="594"/>
      <c r="AA82" s="485"/>
      <c r="AB82" s="135"/>
      <c r="AC82" s="255"/>
      <c r="AD82" s="605"/>
      <c r="AE82" s="606"/>
      <c r="AF82" s="336"/>
      <c r="AG82" s="254"/>
      <c r="AH82" s="311"/>
      <c r="AI82" s="314" t="str">
        <f t="shared" si="36"/>
        <v/>
      </c>
      <c r="AJ82" s="273"/>
      <c r="AK82" s="304" t="str">
        <f t="shared" si="37"/>
        <v/>
      </c>
      <c r="AL82" s="213"/>
      <c r="AM82" s="213"/>
      <c r="AN82" s="267"/>
      <c r="AO82" s="272"/>
      <c r="AP82" s="299" t="str">
        <f t="shared" si="33"/>
        <v/>
      </c>
      <c r="BB82" s="307">
        <v>12</v>
      </c>
    </row>
    <row r="83" spans="1:56" ht="3.95" customHeight="1">
      <c r="A83" s="267"/>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309"/>
      <c r="AL83" s="213"/>
      <c r="AM83" s="213"/>
      <c r="AN83" s="267"/>
      <c r="AO83" s="272"/>
      <c r="AP83" s="299">
        <f t="shared" si="33"/>
        <v>0</v>
      </c>
    </row>
    <row r="84" spans="1:56" ht="17.100000000000001" customHeight="1">
      <c r="A84" s="267"/>
      <c r="B84" s="213"/>
      <c r="C84" s="603" t="s">
        <v>1726</v>
      </c>
      <c r="D84" s="604"/>
      <c r="E84" s="604"/>
      <c r="F84" s="604"/>
      <c r="G84" s="604"/>
      <c r="H84" s="604"/>
      <c r="I84" s="604"/>
      <c r="J84" s="604"/>
      <c r="K84" s="604"/>
      <c r="L84" s="604"/>
      <c r="M84" s="604"/>
      <c r="N84" s="270"/>
      <c r="O84" s="270"/>
      <c r="P84" s="270"/>
      <c r="Q84" s="270"/>
      <c r="R84" s="271" t="s">
        <v>1711</v>
      </c>
      <c r="S84" s="271"/>
      <c r="T84" s="271"/>
      <c r="U84" s="271"/>
      <c r="V84" s="271"/>
      <c r="W84" s="601" t="s">
        <v>1733</v>
      </c>
      <c r="X84" s="601"/>
      <c r="Y84" s="601"/>
      <c r="Z84" s="601"/>
      <c r="AA84" s="601"/>
      <c r="AB84" s="601"/>
      <c r="AC84" s="601"/>
      <c r="AD84" s="601"/>
      <c r="AE84" s="601"/>
      <c r="AF84" s="601"/>
      <c r="AG84" s="601"/>
      <c r="AH84" s="601"/>
      <c r="AI84" s="601"/>
      <c r="AJ84" s="602"/>
      <c r="AK84" s="585" t="s">
        <v>1881</v>
      </c>
      <c r="AL84" s="586"/>
      <c r="AM84" s="213"/>
      <c r="AN84" s="267"/>
      <c r="AO84" s="272"/>
      <c r="AP84" s="299">
        <f t="shared" si="33"/>
        <v>0</v>
      </c>
    </row>
    <row r="85" spans="1:56" ht="3.95" customHeight="1">
      <c r="A85" s="267"/>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309"/>
      <c r="AL85" s="213"/>
      <c r="AM85" s="213"/>
      <c r="AN85" s="267"/>
      <c r="AO85" s="272"/>
      <c r="AP85" s="299">
        <f t="shared" si="33"/>
        <v>0</v>
      </c>
    </row>
    <row r="86" spans="1:56" ht="15" customHeight="1">
      <c r="A86" s="267"/>
      <c r="B86" s="213"/>
      <c r="C86" s="213"/>
      <c r="D86" s="242">
        <v>1</v>
      </c>
      <c r="E86" s="227"/>
      <c r="F86" s="459"/>
      <c r="G86" s="258"/>
      <c r="H86" s="472"/>
      <c r="I86" s="472"/>
      <c r="J86" s="472"/>
      <c r="K86" s="258"/>
      <c r="L86" s="423"/>
      <c r="M86" s="258"/>
      <c r="N86" s="484"/>
      <c r="O86" s="594"/>
      <c r="P86" s="594"/>
      <c r="Q86" s="594"/>
      <c r="R86" s="594"/>
      <c r="S86" s="594"/>
      <c r="T86" s="594"/>
      <c r="U86" s="485"/>
      <c r="V86" s="336"/>
      <c r="W86" s="484"/>
      <c r="X86" s="594"/>
      <c r="Y86" s="594"/>
      <c r="Z86" s="594"/>
      <c r="AA86" s="485"/>
      <c r="AB86" s="135"/>
      <c r="AC86" s="255"/>
      <c r="AD86" s="605"/>
      <c r="AE86" s="606"/>
      <c r="AF86" s="336"/>
      <c r="AG86" s="254"/>
      <c r="AH86" s="311"/>
      <c r="AI86" s="314" t="str">
        <f>IF(OR(AG86="",AD86=""),"",AD86/AG86)</f>
        <v/>
      </c>
      <c r="AJ86" s="273"/>
      <c r="AK86" s="304" t="str">
        <f>IF(AI86="","",AI86*32)</f>
        <v/>
      </c>
      <c r="AL86" s="213"/>
      <c r="AM86" s="213"/>
      <c r="AN86" s="267"/>
      <c r="AO86" s="272"/>
      <c r="AP86" s="299" t="str">
        <f t="shared" si="33"/>
        <v/>
      </c>
    </row>
    <row r="87" spans="1:56" ht="15" customHeight="1">
      <c r="A87" s="267"/>
      <c r="B87" s="213"/>
      <c r="C87" s="213"/>
      <c r="D87" s="242">
        <v>2</v>
      </c>
      <c r="E87" s="227"/>
      <c r="F87" s="254"/>
      <c r="G87" s="258"/>
      <c r="H87" s="472"/>
      <c r="I87" s="472"/>
      <c r="J87" s="472"/>
      <c r="K87" s="258"/>
      <c r="L87" s="423"/>
      <c r="M87" s="258"/>
      <c r="N87" s="484"/>
      <c r="O87" s="594"/>
      <c r="P87" s="594"/>
      <c r="Q87" s="594"/>
      <c r="R87" s="594"/>
      <c r="S87" s="594"/>
      <c r="T87" s="594"/>
      <c r="U87" s="485"/>
      <c r="V87" s="336"/>
      <c r="W87" s="484"/>
      <c r="X87" s="594"/>
      <c r="Y87" s="594"/>
      <c r="Z87" s="594"/>
      <c r="AA87" s="485"/>
      <c r="AB87" s="135"/>
      <c r="AC87" s="255"/>
      <c r="AD87" s="605"/>
      <c r="AE87" s="606"/>
      <c r="AF87" s="336"/>
      <c r="AG87" s="254"/>
      <c r="AH87" s="311"/>
      <c r="AI87" s="314" t="str">
        <f t="shared" ref="AI87:AI88" si="38">IF(OR(AG87="",AD87=""),"",AD87/AG87)</f>
        <v/>
      </c>
      <c r="AJ87" s="273"/>
      <c r="AK87" s="304" t="str">
        <f t="shared" ref="AK87:AK88" si="39">IF(AI87="","",AI87*32)</f>
        <v/>
      </c>
      <c r="AL87" s="213"/>
      <c r="AM87" s="213"/>
      <c r="AN87" s="267"/>
      <c r="AO87" s="272"/>
      <c r="AP87" s="299" t="str">
        <f t="shared" si="33"/>
        <v/>
      </c>
    </row>
    <row r="88" spans="1:56" ht="15" customHeight="1">
      <c r="A88" s="267"/>
      <c r="B88" s="213"/>
      <c r="C88" s="213"/>
      <c r="D88" s="242">
        <v>3</v>
      </c>
      <c r="E88" s="227"/>
      <c r="F88" s="254"/>
      <c r="G88" s="258"/>
      <c r="H88" s="472"/>
      <c r="I88" s="472"/>
      <c r="J88" s="472"/>
      <c r="K88" s="258"/>
      <c r="L88" s="423"/>
      <c r="M88" s="258"/>
      <c r="N88" s="484"/>
      <c r="O88" s="594"/>
      <c r="P88" s="594"/>
      <c r="Q88" s="594"/>
      <c r="R88" s="594"/>
      <c r="S88" s="594"/>
      <c r="T88" s="594"/>
      <c r="U88" s="485"/>
      <c r="V88" s="336"/>
      <c r="W88" s="484"/>
      <c r="X88" s="594"/>
      <c r="Y88" s="594"/>
      <c r="Z88" s="594"/>
      <c r="AA88" s="485"/>
      <c r="AB88" s="135"/>
      <c r="AC88" s="255"/>
      <c r="AD88" s="605"/>
      <c r="AE88" s="606"/>
      <c r="AF88" s="336"/>
      <c r="AG88" s="254"/>
      <c r="AH88" s="311"/>
      <c r="AI88" s="314" t="str">
        <f t="shared" si="38"/>
        <v/>
      </c>
      <c r="AJ88" s="273"/>
      <c r="AK88" s="304" t="str">
        <f t="shared" si="39"/>
        <v/>
      </c>
      <c r="AL88" s="213"/>
      <c r="AM88" s="213"/>
      <c r="AN88" s="267"/>
      <c r="AO88" s="272"/>
      <c r="AP88" s="299" t="str">
        <f t="shared" si="33"/>
        <v/>
      </c>
      <c r="BC88" s="307">
        <v>13</v>
      </c>
    </row>
    <row r="89" spans="1:56" ht="3.95" customHeight="1">
      <c r="A89" s="267"/>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309"/>
      <c r="AL89" s="213"/>
      <c r="AM89" s="213"/>
      <c r="AN89" s="267"/>
      <c r="AO89" s="272"/>
      <c r="AP89" s="299">
        <f t="shared" si="33"/>
        <v>0</v>
      </c>
    </row>
    <row r="90" spans="1:56" ht="17.100000000000001" customHeight="1">
      <c r="A90" s="267"/>
      <c r="B90" s="213"/>
      <c r="C90" s="603" t="s">
        <v>1727</v>
      </c>
      <c r="D90" s="604"/>
      <c r="E90" s="604"/>
      <c r="F90" s="604"/>
      <c r="G90" s="604"/>
      <c r="H90" s="604"/>
      <c r="I90" s="604"/>
      <c r="J90" s="604"/>
      <c r="K90" s="604"/>
      <c r="L90" s="604"/>
      <c r="M90" s="604"/>
      <c r="N90" s="270"/>
      <c r="O90" s="270"/>
      <c r="P90" s="270"/>
      <c r="Q90" s="270"/>
      <c r="R90" s="271" t="s">
        <v>1738</v>
      </c>
      <c r="S90" s="271"/>
      <c r="T90" s="271"/>
      <c r="U90" s="271"/>
      <c r="V90" s="271"/>
      <c r="W90" s="601" t="s">
        <v>3644</v>
      </c>
      <c r="X90" s="601"/>
      <c r="Y90" s="601"/>
      <c r="Z90" s="601"/>
      <c r="AA90" s="601"/>
      <c r="AB90" s="601"/>
      <c r="AC90" s="601"/>
      <c r="AD90" s="601"/>
      <c r="AE90" s="601"/>
      <c r="AF90" s="601"/>
      <c r="AG90" s="601"/>
      <c r="AH90" s="601"/>
      <c r="AI90" s="601"/>
      <c r="AJ90" s="317"/>
      <c r="AK90" s="585" t="s">
        <v>1873</v>
      </c>
      <c r="AL90" s="586"/>
      <c r="AM90" s="213"/>
      <c r="AN90" s="267"/>
      <c r="AO90" s="272"/>
      <c r="AP90" s="299">
        <f t="shared" si="33"/>
        <v>0</v>
      </c>
    </row>
    <row r="91" spans="1:56" ht="3.95" customHeight="1">
      <c r="A91" s="267"/>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309"/>
      <c r="AL91" s="213"/>
      <c r="AM91" s="213"/>
      <c r="AN91" s="267"/>
      <c r="AO91" s="272"/>
      <c r="AP91" s="299">
        <f t="shared" si="33"/>
        <v>0</v>
      </c>
    </row>
    <row r="92" spans="1:56" ht="15" customHeight="1">
      <c r="A92" s="267"/>
      <c r="B92" s="213"/>
      <c r="C92" s="213"/>
      <c r="D92" s="242">
        <v>1</v>
      </c>
      <c r="E92" s="227"/>
      <c r="F92" s="459" t="s">
        <v>3941</v>
      </c>
      <c r="G92" s="258"/>
      <c r="H92" s="472" t="s">
        <v>3940</v>
      </c>
      <c r="I92" s="472"/>
      <c r="J92" s="472"/>
      <c r="K92" s="258"/>
      <c r="L92" s="423">
        <v>2013</v>
      </c>
      <c r="M92" s="258"/>
      <c r="N92" s="484" t="s">
        <v>3942</v>
      </c>
      <c r="O92" s="594"/>
      <c r="P92" s="594"/>
      <c r="Q92" s="594"/>
      <c r="R92" s="594"/>
      <c r="S92" s="594"/>
      <c r="T92" s="594"/>
      <c r="U92" s="485"/>
      <c r="V92" s="336"/>
      <c r="W92" s="484" t="s">
        <v>3943</v>
      </c>
      <c r="X92" s="594"/>
      <c r="Y92" s="594"/>
      <c r="Z92" s="594"/>
      <c r="AA92" s="485"/>
      <c r="AB92" s="135"/>
      <c r="AC92" s="255"/>
      <c r="AD92" s="605">
        <v>1</v>
      </c>
      <c r="AE92" s="606"/>
      <c r="AF92" s="336"/>
      <c r="AG92" s="254">
        <v>2</v>
      </c>
      <c r="AH92" s="311"/>
      <c r="AI92" s="314">
        <f>IF(OR(AG92="",AD92=""),"",AD92/AG92)</f>
        <v>0.5</v>
      </c>
      <c r="AJ92" s="273"/>
      <c r="AK92" s="304">
        <f>IF(AI92="","",AI92*50)</f>
        <v>25</v>
      </c>
      <c r="AL92" s="213"/>
      <c r="AM92" s="213"/>
      <c r="AN92" s="267"/>
      <c r="AO92" s="272"/>
      <c r="AP92" s="299">
        <f t="shared" si="33"/>
        <v>25</v>
      </c>
    </row>
    <row r="93" spans="1:56" ht="15" customHeight="1">
      <c r="A93" s="267"/>
      <c r="B93" s="213"/>
      <c r="C93" s="213"/>
      <c r="D93" s="242">
        <v>2</v>
      </c>
      <c r="E93" s="227"/>
      <c r="F93" s="254"/>
      <c r="G93" s="258"/>
      <c r="H93" s="472"/>
      <c r="I93" s="472"/>
      <c r="J93" s="472"/>
      <c r="K93" s="258"/>
      <c r="L93" s="423"/>
      <c r="M93" s="258"/>
      <c r="N93" s="484"/>
      <c r="O93" s="594"/>
      <c r="P93" s="594"/>
      <c r="Q93" s="594"/>
      <c r="R93" s="594"/>
      <c r="S93" s="594"/>
      <c r="T93" s="594"/>
      <c r="U93" s="485"/>
      <c r="V93" s="336"/>
      <c r="W93" s="484"/>
      <c r="X93" s="594"/>
      <c r="Y93" s="594"/>
      <c r="Z93" s="594"/>
      <c r="AA93" s="485"/>
      <c r="AB93" s="135"/>
      <c r="AC93" s="255"/>
      <c r="AD93" s="605"/>
      <c r="AE93" s="606"/>
      <c r="AF93" s="336"/>
      <c r="AG93" s="254"/>
      <c r="AH93" s="311"/>
      <c r="AI93" s="314" t="str">
        <f t="shared" ref="AI93:AI94" si="40">IF(OR(AG93="",AD93=""),"",AD93/AG93)</f>
        <v/>
      </c>
      <c r="AJ93" s="273"/>
      <c r="AK93" s="304" t="str">
        <f t="shared" ref="AK93:AK94" si="41">IF(AI93="","",AI93*50)</f>
        <v/>
      </c>
      <c r="AL93" s="213"/>
      <c r="AM93" s="213"/>
      <c r="AN93" s="267"/>
      <c r="AO93" s="272"/>
      <c r="AP93" s="299" t="str">
        <f t="shared" si="33"/>
        <v/>
      </c>
    </row>
    <row r="94" spans="1:56" ht="15" customHeight="1">
      <c r="A94" s="267"/>
      <c r="B94" s="213"/>
      <c r="C94" s="213"/>
      <c r="D94" s="242">
        <v>3</v>
      </c>
      <c r="E94" s="227"/>
      <c r="F94" s="254"/>
      <c r="G94" s="258"/>
      <c r="H94" s="472"/>
      <c r="I94" s="472"/>
      <c r="J94" s="472"/>
      <c r="K94" s="258"/>
      <c r="L94" s="423"/>
      <c r="M94" s="258"/>
      <c r="N94" s="484"/>
      <c r="O94" s="594"/>
      <c r="P94" s="594"/>
      <c r="Q94" s="594"/>
      <c r="R94" s="594"/>
      <c r="S94" s="594"/>
      <c r="T94" s="594"/>
      <c r="U94" s="485"/>
      <c r="V94" s="336"/>
      <c r="W94" s="484"/>
      <c r="X94" s="594"/>
      <c r="Y94" s="594"/>
      <c r="Z94" s="594"/>
      <c r="AA94" s="485"/>
      <c r="AB94" s="135"/>
      <c r="AC94" s="255"/>
      <c r="AD94" s="605"/>
      <c r="AE94" s="606"/>
      <c r="AF94" s="336"/>
      <c r="AG94" s="254"/>
      <c r="AH94" s="311"/>
      <c r="AI94" s="314" t="str">
        <f t="shared" si="40"/>
        <v/>
      </c>
      <c r="AJ94" s="273"/>
      <c r="AK94" s="304" t="str">
        <f t="shared" si="41"/>
        <v/>
      </c>
      <c r="AL94" s="213"/>
      <c r="AM94" s="213"/>
      <c r="AN94" s="267"/>
      <c r="AO94" s="272"/>
      <c r="AP94" s="299" t="str">
        <f t="shared" si="33"/>
        <v/>
      </c>
      <c r="BD94" s="307">
        <v>14</v>
      </c>
    </row>
    <row r="95" spans="1:56" ht="3.95" customHeight="1">
      <c r="A95" s="267"/>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309"/>
      <c r="AL95" s="213"/>
      <c r="AM95" s="213"/>
      <c r="AN95" s="267"/>
      <c r="AO95" s="272"/>
      <c r="AP95" s="299">
        <f t="shared" si="33"/>
        <v>0</v>
      </c>
    </row>
    <row r="96" spans="1:56" ht="17.100000000000001" customHeight="1">
      <c r="A96" s="267"/>
      <c r="B96" s="213"/>
      <c r="C96" s="603" t="s">
        <v>1728</v>
      </c>
      <c r="D96" s="604"/>
      <c r="E96" s="604"/>
      <c r="F96" s="604"/>
      <c r="G96" s="604"/>
      <c r="H96" s="604"/>
      <c r="I96" s="604"/>
      <c r="J96" s="604"/>
      <c r="K96" s="604"/>
      <c r="L96" s="604"/>
      <c r="M96" s="604"/>
      <c r="N96" s="270"/>
      <c r="O96" s="270"/>
      <c r="P96" s="270"/>
      <c r="Q96" s="270"/>
      <c r="R96" s="271" t="s">
        <v>1712</v>
      </c>
      <c r="S96" s="271"/>
      <c r="T96" s="271"/>
      <c r="U96" s="271"/>
      <c r="V96" s="271"/>
      <c r="W96" s="601" t="s">
        <v>3645</v>
      </c>
      <c r="X96" s="601"/>
      <c r="Y96" s="601"/>
      <c r="Z96" s="601"/>
      <c r="AA96" s="601"/>
      <c r="AB96" s="601"/>
      <c r="AC96" s="601"/>
      <c r="AD96" s="601"/>
      <c r="AE96" s="601"/>
      <c r="AF96" s="601"/>
      <c r="AG96" s="601"/>
      <c r="AH96" s="601"/>
      <c r="AI96" s="601"/>
      <c r="AJ96" s="602"/>
      <c r="AK96" s="585" t="s">
        <v>1882</v>
      </c>
      <c r="AL96" s="586"/>
      <c r="AM96" s="213"/>
      <c r="AN96" s="267"/>
      <c r="AO96" s="272"/>
      <c r="AP96" s="299">
        <f t="shared" si="33"/>
        <v>0</v>
      </c>
    </row>
    <row r="97" spans="1:58" ht="3.95" customHeight="1">
      <c r="A97" s="267"/>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309"/>
      <c r="AL97" s="213"/>
      <c r="AM97" s="213"/>
      <c r="AN97" s="267"/>
      <c r="AO97" s="272"/>
      <c r="AP97" s="299">
        <f t="shared" si="33"/>
        <v>0</v>
      </c>
    </row>
    <row r="98" spans="1:58" ht="15" customHeight="1">
      <c r="A98" s="267"/>
      <c r="B98" s="213"/>
      <c r="C98" s="213"/>
      <c r="D98" s="242">
        <v>1</v>
      </c>
      <c r="E98" s="227"/>
      <c r="F98" s="254"/>
      <c r="G98" s="258"/>
      <c r="H98" s="472"/>
      <c r="I98" s="472"/>
      <c r="J98" s="472"/>
      <c r="K98" s="258"/>
      <c r="L98" s="423"/>
      <c r="M98" s="258"/>
      <c r="N98" s="484"/>
      <c r="O98" s="594"/>
      <c r="P98" s="594"/>
      <c r="Q98" s="594"/>
      <c r="R98" s="594"/>
      <c r="S98" s="594"/>
      <c r="T98" s="594"/>
      <c r="U98" s="485"/>
      <c r="V98" s="336"/>
      <c r="W98" s="484"/>
      <c r="X98" s="594"/>
      <c r="Y98" s="594"/>
      <c r="Z98" s="594"/>
      <c r="AA98" s="485"/>
      <c r="AB98" s="135"/>
      <c r="AC98" s="255"/>
      <c r="AD98" s="605"/>
      <c r="AE98" s="606"/>
      <c r="AF98" s="336"/>
      <c r="AG98" s="254"/>
      <c r="AH98" s="311"/>
      <c r="AI98" s="314" t="str">
        <f>IF(OR(AG98="",AD98=""),"",AD98/AG98)</f>
        <v/>
      </c>
      <c r="AJ98" s="273"/>
      <c r="AK98" s="304" t="str">
        <f>IF(AI98="","",AI98*20)</f>
        <v/>
      </c>
      <c r="AL98" s="213"/>
      <c r="AM98" s="213"/>
      <c r="AN98" s="267"/>
      <c r="AO98" s="272"/>
      <c r="AP98" s="299" t="str">
        <f t="shared" si="33"/>
        <v/>
      </c>
    </row>
    <row r="99" spans="1:58" ht="15" customHeight="1">
      <c r="A99" s="267"/>
      <c r="B99" s="213"/>
      <c r="C99" s="213"/>
      <c r="D99" s="242">
        <v>2</v>
      </c>
      <c r="E99" s="227"/>
      <c r="F99" s="254"/>
      <c r="G99" s="258"/>
      <c r="H99" s="472"/>
      <c r="I99" s="472"/>
      <c r="J99" s="472"/>
      <c r="K99" s="258"/>
      <c r="L99" s="423"/>
      <c r="M99" s="258"/>
      <c r="N99" s="484"/>
      <c r="O99" s="594"/>
      <c r="P99" s="594"/>
      <c r="Q99" s="594"/>
      <c r="R99" s="594"/>
      <c r="S99" s="594"/>
      <c r="T99" s="594"/>
      <c r="U99" s="485"/>
      <c r="V99" s="336"/>
      <c r="W99" s="484"/>
      <c r="X99" s="594"/>
      <c r="Y99" s="594"/>
      <c r="Z99" s="594"/>
      <c r="AA99" s="485"/>
      <c r="AB99" s="135"/>
      <c r="AC99" s="255"/>
      <c r="AD99" s="605"/>
      <c r="AE99" s="606"/>
      <c r="AF99" s="336"/>
      <c r="AG99" s="254"/>
      <c r="AH99" s="311"/>
      <c r="AI99" s="314" t="str">
        <f t="shared" ref="AI99:AI100" si="42">IF(OR(AG99="",AD99=""),"",AD99/AG99)</f>
        <v/>
      </c>
      <c r="AJ99" s="273"/>
      <c r="AK99" s="304" t="str">
        <f t="shared" ref="AK99:AK100" si="43">IF(AI99="","",AI99*20)</f>
        <v/>
      </c>
      <c r="AL99" s="213"/>
      <c r="AM99" s="213"/>
      <c r="AN99" s="267"/>
      <c r="AO99" s="272"/>
      <c r="AP99" s="299" t="str">
        <f t="shared" si="33"/>
        <v/>
      </c>
    </row>
    <row r="100" spans="1:58" ht="15" customHeight="1">
      <c r="A100" s="267"/>
      <c r="B100" s="213"/>
      <c r="C100" s="213"/>
      <c r="D100" s="242">
        <v>3</v>
      </c>
      <c r="E100" s="227"/>
      <c r="F100" s="254"/>
      <c r="G100" s="258"/>
      <c r="H100" s="472"/>
      <c r="I100" s="472"/>
      <c r="J100" s="472"/>
      <c r="K100" s="258"/>
      <c r="L100" s="423"/>
      <c r="M100" s="258"/>
      <c r="N100" s="484"/>
      <c r="O100" s="594"/>
      <c r="P100" s="594"/>
      <c r="Q100" s="594"/>
      <c r="R100" s="594"/>
      <c r="S100" s="594"/>
      <c r="T100" s="594"/>
      <c r="U100" s="485"/>
      <c r="V100" s="336"/>
      <c r="W100" s="484"/>
      <c r="X100" s="594"/>
      <c r="Y100" s="594"/>
      <c r="Z100" s="594"/>
      <c r="AA100" s="485"/>
      <c r="AB100" s="135"/>
      <c r="AC100" s="255"/>
      <c r="AD100" s="605"/>
      <c r="AE100" s="606"/>
      <c r="AF100" s="336"/>
      <c r="AG100" s="254"/>
      <c r="AH100" s="311"/>
      <c r="AI100" s="314" t="str">
        <f t="shared" si="42"/>
        <v/>
      </c>
      <c r="AJ100" s="273"/>
      <c r="AK100" s="304" t="str">
        <f t="shared" si="43"/>
        <v/>
      </c>
      <c r="AL100" s="213"/>
      <c r="AM100" s="213"/>
      <c r="AN100" s="267"/>
      <c r="AO100" s="272"/>
      <c r="AP100" s="299" t="str">
        <f t="shared" si="33"/>
        <v/>
      </c>
      <c r="BE100" s="307">
        <v>15</v>
      </c>
    </row>
    <row r="101" spans="1:58" ht="3.95" customHeight="1">
      <c r="A101" s="267"/>
      <c r="B101" s="213"/>
      <c r="C101" s="213"/>
      <c r="D101" s="220"/>
      <c r="E101" s="217"/>
      <c r="F101" s="217"/>
      <c r="G101" s="217"/>
      <c r="H101" s="217"/>
      <c r="I101" s="217"/>
      <c r="J101" s="217"/>
      <c r="K101" s="217"/>
      <c r="L101" s="217"/>
      <c r="M101" s="217"/>
      <c r="N101" s="217"/>
      <c r="O101" s="217"/>
      <c r="P101" s="217"/>
      <c r="Q101" s="217"/>
      <c r="R101" s="220"/>
      <c r="S101" s="220"/>
      <c r="T101" s="220"/>
      <c r="U101" s="220"/>
      <c r="V101" s="220"/>
      <c r="W101" s="220"/>
      <c r="X101" s="220"/>
      <c r="Y101" s="220"/>
      <c r="Z101" s="220"/>
      <c r="AA101" s="220"/>
      <c r="AB101" s="217"/>
      <c r="AC101" s="217"/>
      <c r="AD101" s="217"/>
      <c r="AE101" s="217"/>
      <c r="AF101" s="217"/>
      <c r="AG101" s="217"/>
      <c r="AH101" s="217"/>
      <c r="AI101" s="217"/>
      <c r="AJ101" s="217"/>
      <c r="AK101" s="319"/>
      <c r="AL101" s="213"/>
      <c r="AM101" s="213"/>
      <c r="AN101" s="267"/>
      <c r="AO101" s="272"/>
      <c r="AP101" s="299">
        <f t="shared" si="33"/>
        <v>0</v>
      </c>
    </row>
    <row r="102" spans="1:58" ht="17.100000000000001" customHeight="1">
      <c r="A102" s="267"/>
      <c r="B102" s="213"/>
      <c r="C102" s="603" t="s">
        <v>1729</v>
      </c>
      <c r="D102" s="604"/>
      <c r="E102" s="604"/>
      <c r="F102" s="604"/>
      <c r="G102" s="604"/>
      <c r="H102" s="604"/>
      <c r="I102" s="604"/>
      <c r="J102" s="604"/>
      <c r="K102" s="604"/>
      <c r="L102" s="604"/>
      <c r="M102" s="604"/>
      <c r="N102" s="270"/>
      <c r="O102" s="270"/>
      <c r="P102" s="270"/>
      <c r="Q102" s="270"/>
      <c r="R102" s="271" t="s">
        <v>1713</v>
      </c>
      <c r="S102" s="271"/>
      <c r="T102" s="271"/>
      <c r="U102" s="271"/>
      <c r="V102" s="271"/>
      <c r="W102" s="271"/>
      <c r="X102" s="271"/>
      <c r="Y102" s="271"/>
      <c r="Z102" s="271"/>
      <c r="AA102" s="601" t="s">
        <v>1734</v>
      </c>
      <c r="AB102" s="601"/>
      <c r="AC102" s="601"/>
      <c r="AD102" s="601"/>
      <c r="AE102" s="601"/>
      <c r="AF102" s="601"/>
      <c r="AG102" s="601"/>
      <c r="AH102" s="601"/>
      <c r="AI102" s="601"/>
      <c r="AJ102" s="602"/>
      <c r="AK102" s="585" t="s">
        <v>1883</v>
      </c>
      <c r="AL102" s="586"/>
      <c r="AM102" s="213"/>
      <c r="AN102" s="267"/>
      <c r="AO102" s="272"/>
      <c r="AP102" s="299">
        <f t="shared" si="33"/>
        <v>0</v>
      </c>
    </row>
    <row r="103" spans="1:58" ht="3.95" customHeight="1">
      <c r="A103" s="267"/>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309"/>
      <c r="AL103" s="213"/>
      <c r="AM103" s="213"/>
      <c r="AN103" s="267"/>
      <c r="AO103" s="272"/>
      <c r="AP103" s="299">
        <f t="shared" si="33"/>
        <v>0</v>
      </c>
    </row>
    <row r="104" spans="1:58" ht="15" customHeight="1">
      <c r="A104" s="267"/>
      <c r="B104" s="213"/>
      <c r="C104" s="213"/>
      <c r="D104" s="242">
        <v>1</v>
      </c>
      <c r="E104" s="227"/>
      <c r="F104" s="459" t="s">
        <v>3944</v>
      </c>
      <c r="G104" s="258"/>
      <c r="H104" s="472" t="s">
        <v>4081</v>
      </c>
      <c r="I104" s="472"/>
      <c r="J104" s="472"/>
      <c r="K104" s="258"/>
      <c r="L104" s="423">
        <v>2013</v>
      </c>
      <c r="M104" s="258"/>
      <c r="N104" s="484" t="s">
        <v>3945</v>
      </c>
      <c r="O104" s="594"/>
      <c r="P104" s="594"/>
      <c r="Q104" s="594"/>
      <c r="R104" s="594"/>
      <c r="S104" s="594"/>
      <c r="T104" s="594"/>
      <c r="U104" s="485"/>
      <c r="V104" s="336"/>
      <c r="W104" s="484" t="s">
        <v>3895</v>
      </c>
      <c r="X104" s="594"/>
      <c r="Y104" s="594"/>
      <c r="Z104" s="594"/>
      <c r="AA104" s="485"/>
      <c r="AB104" s="135">
        <v>1</v>
      </c>
      <c r="AC104" s="255"/>
      <c r="AD104" s="605">
        <v>1</v>
      </c>
      <c r="AE104" s="606"/>
      <c r="AF104" s="336">
        <v>1</v>
      </c>
      <c r="AG104" s="254">
        <v>1</v>
      </c>
      <c r="AH104" s="311"/>
      <c r="AI104" s="314">
        <f>IF(OR(AG104="",AD104=""),"",AD104/AG104)</f>
        <v>1</v>
      </c>
      <c r="AJ104" s="273"/>
      <c r="AK104" s="304">
        <f>IF(AI104="","",AI104*15)</f>
        <v>15</v>
      </c>
      <c r="AL104" s="213"/>
      <c r="AM104" s="213"/>
      <c r="AN104" s="267"/>
      <c r="AO104" s="272"/>
      <c r="AP104" s="299">
        <f t="shared" si="33"/>
        <v>15</v>
      </c>
    </row>
    <row r="105" spans="1:58" ht="15" customHeight="1">
      <c r="A105" s="267"/>
      <c r="B105" s="213"/>
      <c r="C105" s="213"/>
      <c r="D105" s="242">
        <v>2</v>
      </c>
      <c r="E105" s="227"/>
      <c r="F105" s="459" t="s">
        <v>3944</v>
      </c>
      <c r="G105" s="258"/>
      <c r="H105" s="472" t="s">
        <v>4081</v>
      </c>
      <c r="I105" s="472"/>
      <c r="J105" s="472"/>
      <c r="K105" s="258"/>
      <c r="L105" s="423">
        <v>2013</v>
      </c>
      <c r="M105" s="258"/>
      <c r="N105" s="484" t="s">
        <v>3958</v>
      </c>
      <c r="O105" s="594"/>
      <c r="P105" s="594"/>
      <c r="Q105" s="594"/>
      <c r="R105" s="594"/>
      <c r="S105" s="594"/>
      <c r="T105" s="594"/>
      <c r="U105" s="485"/>
      <c r="V105" s="336"/>
      <c r="W105" s="484" t="s">
        <v>3895</v>
      </c>
      <c r="X105" s="594"/>
      <c r="Y105" s="594"/>
      <c r="Z105" s="594"/>
      <c r="AA105" s="485"/>
      <c r="AB105" s="135"/>
      <c r="AC105" s="255"/>
      <c r="AD105" s="605">
        <v>1</v>
      </c>
      <c r="AE105" s="606"/>
      <c r="AF105" s="336"/>
      <c r="AG105" s="254">
        <v>1</v>
      </c>
      <c r="AH105" s="311"/>
      <c r="AI105" s="314">
        <f t="shared" ref="AI105:AI106" si="44">IF(OR(AG105="",AD105=""),"",AD105/AG105)</f>
        <v>1</v>
      </c>
      <c r="AJ105" s="273"/>
      <c r="AK105" s="304">
        <f t="shared" ref="AK105:AK106" si="45">IF(AI105="","",AI105*15)</f>
        <v>15</v>
      </c>
      <c r="AL105" s="213"/>
      <c r="AM105" s="213"/>
      <c r="AN105" s="267"/>
      <c r="AO105" s="272"/>
      <c r="AP105" s="299">
        <f t="shared" si="33"/>
        <v>15</v>
      </c>
    </row>
    <row r="106" spans="1:58" ht="15" customHeight="1">
      <c r="A106" s="267"/>
      <c r="B106" s="213"/>
      <c r="C106" s="213"/>
      <c r="D106" s="242">
        <v>3</v>
      </c>
      <c r="E106" s="227"/>
      <c r="F106" s="466" t="s">
        <v>4079</v>
      </c>
      <c r="G106" s="258"/>
      <c r="H106" s="472" t="s">
        <v>4081</v>
      </c>
      <c r="I106" s="472"/>
      <c r="J106" s="472"/>
      <c r="K106" s="258"/>
      <c r="L106" s="423">
        <v>2014</v>
      </c>
      <c r="M106" s="258"/>
      <c r="N106" s="484" t="s">
        <v>4080</v>
      </c>
      <c r="O106" s="594"/>
      <c r="P106" s="594"/>
      <c r="Q106" s="594"/>
      <c r="R106" s="594"/>
      <c r="S106" s="594"/>
      <c r="T106" s="594"/>
      <c r="U106" s="485"/>
      <c r="V106" s="336"/>
      <c r="W106" s="484" t="s">
        <v>4082</v>
      </c>
      <c r="X106" s="594"/>
      <c r="Y106" s="594"/>
      <c r="Z106" s="594"/>
      <c r="AA106" s="485"/>
      <c r="AB106" s="135"/>
      <c r="AC106" s="255"/>
      <c r="AD106" s="605">
        <v>1</v>
      </c>
      <c r="AE106" s="606"/>
      <c r="AF106" s="336"/>
      <c r="AG106" s="254">
        <v>2</v>
      </c>
      <c r="AH106" s="311"/>
      <c r="AI106" s="314">
        <f t="shared" si="44"/>
        <v>0.5</v>
      </c>
      <c r="AJ106" s="273"/>
      <c r="AK106" s="304">
        <f t="shared" si="45"/>
        <v>7.5</v>
      </c>
      <c r="AL106" s="213"/>
      <c r="AM106" s="213"/>
      <c r="AN106" s="267"/>
      <c r="AO106" s="272"/>
      <c r="AP106" s="299">
        <f t="shared" si="33"/>
        <v>7.5</v>
      </c>
      <c r="BF106" s="307">
        <v>16</v>
      </c>
    </row>
    <row r="107" spans="1:58" ht="3.75" customHeight="1">
      <c r="A107" s="267"/>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309"/>
      <c r="AL107" s="213"/>
      <c r="AM107" s="213"/>
      <c r="AN107" s="267"/>
      <c r="AO107" s="272"/>
      <c r="AP107" s="299">
        <f t="shared" si="33"/>
        <v>0</v>
      </c>
    </row>
    <row r="108" spans="1:58" ht="17.100000000000001" customHeight="1">
      <c r="A108" s="267"/>
      <c r="B108" s="213"/>
      <c r="C108" s="587" t="s">
        <v>2013</v>
      </c>
      <c r="D108" s="588"/>
      <c r="E108" s="588"/>
      <c r="F108" s="588"/>
      <c r="G108" s="588"/>
      <c r="H108" s="588"/>
      <c r="I108" s="588"/>
      <c r="J108" s="588"/>
      <c r="K108" s="588"/>
      <c r="L108" s="588"/>
      <c r="M108" s="588"/>
      <c r="N108" s="588"/>
      <c r="O108" s="588"/>
      <c r="P108" s="588"/>
      <c r="Q108" s="588"/>
      <c r="R108" s="588"/>
      <c r="S108" s="266"/>
      <c r="T108" s="266"/>
      <c r="U108" s="266"/>
      <c r="V108" s="266"/>
      <c r="W108" s="266"/>
      <c r="X108" s="266"/>
      <c r="Y108" s="266"/>
      <c r="Z108" s="266"/>
      <c r="AA108" s="589" t="s">
        <v>2014</v>
      </c>
      <c r="AB108" s="589"/>
      <c r="AC108" s="589"/>
      <c r="AD108" s="589"/>
      <c r="AE108" s="589"/>
      <c r="AF108" s="589"/>
      <c r="AG108" s="589"/>
      <c r="AH108" s="589"/>
      <c r="AI108" s="589"/>
      <c r="AJ108" s="589"/>
      <c r="AK108" s="589"/>
      <c r="AL108" s="590"/>
      <c r="AM108" s="213"/>
      <c r="AN108" s="267"/>
      <c r="AO108" s="272"/>
      <c r="AP108" s="299">
        <f t="shared" si="33"/>
        <v>0</v>
      </c>
    </row>
    <row r="109" spans="1:58" ht="3.95" customHeight="1">
      <c r="A109" s="267"/>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309"/>
      <c r="AL109" s="213"/>
      <c r="AM109" s="213"/>
      <c r="AN109" s="267"/>
      <c r="AO109" s="272"/>
      <c r="AP109" s="299">
        <f t="shared" si="33"/>
        <v>0</v>
      </c>
    </row>
    <row r="110" spans="1:58" ht="17.100000000000001" customHeight="1">
      <c r="A110" s="267"/>
      <c r="B110" s="213"/>
      <c r="C110" s="603" t="s">
        <v>1744</v>
      </c>
      <c r="D110" s="604"/>
      <c r="E110" s="604"/>
      <c r="F110" s="604"/>
      <c r="G110" s="604"/>
      <c r="H110" s="604"/>
      <c r="I110" s="604"/>
      <c r="J110" s="604"/>
      <c r="K110" s="604"/>
      <c r="L110" s="604"/>
      <c r="M110" s="604"/>
      <c r="N110" s="270"/>
      <c r="O110" s="270"/>
      <c r="P110" s="270"/>
      <c r="Q110" s="270"/>
      <c r="R110" s="271" t="s">
        <v>1745</v>
      </c>
      <c r="S110" s="271"/>
      <c r="T110" s="271"/>
      <c r="U110" s="271"/>
      <c r="V110" s="271"/>
      <c r="W110" s="271"/>
      <c r="X110" s="271"/>
      <c r="Y110" s="271"/>
      <c r="Z110" s="271"/>
      <c r="AA110" s="601" t="s">
        <v>1746</v>
      </c>
      <c r="AB110" s="601"/>
      <c r="AC110" s="601"/>
      <c r="AD110" s="601"/>
      <c r="AE110" s="601"/>
      <c r="AF110" s="601"/>
      <c r="AG110" s="601"/>
      <c r="AH110" s="601"/>
      <c r="AI110" s="601"/>
      <c r="AJ110" s="602"/>
      <c r="AK110" s="585" t="s">
        <v>1884</v>
      </c>
      <c r="AL110" s="586"/>
      <c r="AM110" s="213"/>
      <c r="AN110" s="267"/>
      <c r="AO110" s="272"/>
      <c r="AP110" s="299">
        <f t="shared" si="33"/>
        <v>0</v>
      </c>
    </row>
    <row r="111" spans="1:58" ht="3.95" customHeight="1">
      <c r="A111" s="267"/>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309"/>
      <c r="AL111" s="213"/>
      <c r="AM111" s="213"/>
      <c r="AN111" s="267"/>
      <c r="AO111" s="272"/>
      <c r="AP111" s="299">
        <f t="shared" si="33"/>
        <v>0</v>
      </c>
    </row>
    <row r="112" spans="1:58" ht="14.1" customHeight="1">
      <c r="A112" s="267"/>
      <c r="B112" s="213"/>
      <c r="C112" s="213"/>
      <c r="D112" s="280" t="s">
        <v>1698</v>
      </c>
      <c r="E112" s="273"/>
      <c r="F112" s="280" t="s">
        <v>1699</v>
      </c>
      <c r="G112" s="273"/>
      <c r="H112" s="598" t="s">
        <v>1721</v>
      </c>
      <c r="I112" s="599"/>
      <c r="J112" s="600"/>
      <c r="K112" s="273"/>
      <c r="L112" s="280" t="s">
        <v>3839</v>
      </c>
      <c r="M112" s="282"/>
      <c r="N112" s="611" t="s">
        <v>1739</v>
      </c>
      <c r="O112" s="612"/>
      <c r="P112" s="612"/>
      <c r="Q112" s="612"/>
      <c r="R112" s="612"/>
      <c r="S112" s="612"/>
      <c r="T112" s="612"/>
      <c r="U112" s="613"/>
      <c r="V112" s="311"/>
      <c r="W112" s="617" t="s">
        <v>1741</v>
      </c>
      <c r="X112" s="618"/>
      <c r="Y112" s="618"/>
      <c r="Z112" s="618"/>
      <c r="AA112" s="618"/>
      <c r="AB112" s="618"/>
      <c r="AC112" s="618"/>
      <c r="AD112" s="618"/>
      <c r="AE112" s="619"/>
      <c r="AF112" s="282"/>
      <c r="AG112" s="283" t="s">
        <v>1887</v>
      </c>
      <c r="AH112" s="282"/>
      <c r="AI112" s="283" t="s">
        <v>2049</v>
      </c>
      <c r="AJ112" s="282"/>
      <c r="AK112" s="287" t="s">
        <v>1704</v>
      </c>
      <c r="AL112" s="213"/>
      <c r="AM112" s="213"/>
      <c r="AN112" s="267"/>
      <c r="AO112" s="272"/>
      <c r="AP112" s="299">
        <f t="shared" si="33"/>
        <v>0</v>
      </c>
    </row>
    <row r="113" spans="1:60" s="233" customFormat="1" ht="14.1" customHeight="1">
      <c r="A113" s="320"/>
      <c r="B113" s="230"/>
      <c r="C113" s="230"/>
      <c r="D113" s="292" t="s">
        <v>794</v>
      </c>
      <c r="E113" s="273"/>
      <c r="F113" s="292" t="s">
        <v>3842</v>
      </c>
      <c r="G113" s="273"/>
      <c r="H113" s="620" t="s">
        <v>798</v>
      </c>
      <c r="I113" s="621"/>
      <c r="J113" s="622"/>
      <c r="K113" s="273"/>
      <c r="L113" s="292" t="s">
        <v>3836</v>
      </c>
      <c r="M113" s="282"/>
      <c r="N113" s="614" t="s">
        <v>1740</v>
      </c>
      <c r="O113" s="615"/>
      <c r="P113" s="615"/>
      <c r="Q113" s="615"/>
      <c r="R113" s="615"/>
      <c r="S113" s="615"/>
      <c r="T113" s="615"/>
      <c r="U113" s="616"/>
      <c r="V113" s="311"/>
      <c r="W113" s="591" t="s">
        <v>1742</v>
      </c>
      <c r="X113" s="592"/>
      <c r="Y113" s="592"/>
      <c r="Z113" s="592"/>
      <c r="AA113" s="592"/>
      <c r="AB113" s="592"/>
      <c r="AC113" s="592"/>
      <c r="AD113" s="592"/>
      <c r="AE113" s="593"/>
      <c r="AF113" s="282"/>
      <c r="AG113" s="294" t="s">
        <v>1743</v>
      </c>
      <c r="AH113" s="282"/>
      <c r="AI113" s="294" t="s">
        <v>1696</v>
      </c>
      <c r="AJ113" s="282"/>
      <c r="AK113" s="296" t="s">
        <v>797</v>
      </c>
      <c r="AL113" s="230"/>
      <c r="AM113" s="230"/>
      <c r="AN113" s="320"/>
      <c r="AO113" s="272"/>
      <c r="AP113" s="299">
        <f t="shared" si="33"/>
        <v>0</v>
      </c>
    </row>
    <row r="114" spans="1:60" ht="3.95" customHeight="1">
      <c r="A114" s="267"/>
      <c r="B114" s="213"/>
      <c r="C114" s="208"/>
      <c r="D114" s="217"/>
      <c r="E114" s="217"/>
      <c r="F114" s="217"/>
      <c r="G114" s="217"/>
      <c r="H114" s="217"/>
      <c r="I114" s="217"/>
      <c r="J114" s="217"/>
      <c r="K114" s="217"/>
      <c r="L114" s="208"/>
      <c r="M114" s="208"/>
      <c r="N114" s="208"/>
      <c r="O114" s="208"/>
      <c r="P114" s="208"/>
      <c r="Q114" s="208"/>
      <c r="R114" s="208"/>
      <c r="S114" s="208"/>
      <c r="T114" s="208"/>
      <c r="U114" s="208"/>
      <c r="V114" s="311"/>
      <c r="W114" s="208"/>
      <c r="X114" s="208"/>
      <c r="Y114" s="208"/>
      <c r="Z114" s="208"/>
      <c r="AA114" s="208"/>
      <c r="AB114" s="208"/>
      <c r="AC114" s="208"/>
      <c r="AD114" s="213"/>
      <c r="AE114" s="213"/>
      <c r="AF114" s="282"/>
      <c r="AG114" s="208"/>
      <c r="AH114" s="282"/>
      <c r="AI114" s="208"/>
      <c r="AJ114" s="208"/>
      <c r="AK114" s="298"/>
      <c r="AL114" s="208"/>
      <c r="AM114" s="213"/>
      <c r="AN114" s="267"/>
      <c r="AO114" s="272"/>
      <c r="AP114" s="299">
        <f t="shared" si="33"/>
        <v>0</v>
      </c>
    </row>
    <row r="115" spans="1:60" ht="15" customHeight="1">
      <c r="A115" s="267"/>
      <c r="B115" s="213"/>
      <c r="C115" s="213"/>
      <c r="D115" s="242">
        <v>1</v>
      </c>
      <c r="E115" s="227"/>
      <c r="F115" s="450"/>
      <c r="G115" s="258"/>
      <c r="H115" s="472"/>
      <c r="I115" s="472"/>
      <c r="J115" s="472"/>
      <c r="K115" s="258"/>
      <c r="L115" s="423"/>
      <c r="M115" s="258"/>
      <c r="N115" s="484"/>
      <c r="O115" s="594"/>
      <c r="P115" s="594"/>
      <c r="Q115" s="594"/>
      <c r="R115" s="594"/>
      <c r="S115" s="594"/>
      <c r="T115" s="594"/>
      <c r="U115" s="485"/>
      <c r="V115" s="336"/>
      <c r="W115" s="484"/>
      <c r="X115" s="594"/>
      <c r="Y115" s="594"/>
      <c r="Z115" s="594"/>
      <c r="AA115" s="594"/>
      <c r="AB115" s="594"/>
      <c r="AC115" s="594"/>
      <c r="AD115" s="594"/>
      <c r="AE115" s="485"/>
      <c r="AF115" s="337"/>
      <c r="AG115" s="450"/>
      <c r="AH115" s="282"/>
      <c r="AI115" s="242" t="str">
        <f>IF(AG115&lt;&gt;"",IF(AG115="Membre","50%","100%"),"")</f>
        <v/>
      </c>
      <c r="AJ115" s="227"/>
      <c r="AK115" s="304" t="str">
        <f>IF(AI115="","",AI115*30)</f>
        <v/>
      </c>
      <c r="AL115" s="213"/>
      <c r="AM115" s="213"/>
      <c r="AN115" s="267"/>
      <c r="AP115" s="299" t="str">
        <f t="shared" si="33"/>
        <v/>
      </c>
    </row>
    <row r="116" spans="1:60" ht="15" customHeight="1">
      <c r="A116" s="267"/>
      <c r="B116" s="213"/>
      <c r="C116" s="213"/>
      <c r="D116" s="242">
        <v>2</v>
      </c>
      <c r="E116" s="227"/>
      <c r="F116" s="450"/>
      <c r="G116" s="258"/>
      <c r="H116" s="472"/>
      <c r="I116" s="472"/>
      <c r="J116" s="472"/>
      <c r="K116" s="258"/>
      <c r="L116" s="423"/>
      <c r="M116" s="258"/>
      <c r="N116" s="484"/>
      <c r="O116" s="594"/>
      <c r="P116" s="594"/>
      <c r="Q116" s="594"/>
      <c r="R116" s="594"/>
      <c r="S116" s="594"/>
      <c r="T116" s="594"/>
      <c r="U116" s="485"/>
      <c r="V116" s="336"/>
      <c r="W116" s="484"/>
      <c r="X116" s="594"/>
      <c r="Y116" s="594"/>
      <c r="Z116" s="594"/>
      <c r="AA116" s="594"/>
      <c r="AB116" s="594"/>
      <c r="AC116" s="594"/>
      <c r="AD116" s="594"/>
      <c r="AE116" s="485"/>
      <c r="AF116" s="337"/>
      <c r="AG116" s="450"/>
      <c r="AH116" s="282"/>
      <c r="AI116" s="430" t="str">
        <f t="shared" ref="AI116:AI117" si="46">IF(AG116&lt;&gt;"",IF(AG116="Membre","50%","100%"),"")</f>
        <v/>
      </c>
      <c r="AJ116" s="227"/>
      <c r="AK116" s="304" t="str">
        <f t="shared" ref="AK116:AK117" si="47">IF(AI116="","",AI116*30)</f>
        <v/>
      </c>
      <c r="AL116" s="213"/>
      <c r="AM116" s="213"/>
      <c r="AN116" s="267"/>
      <c r="AP116" s="299" t="str">
        <f t="shared" si="33"/>
        <v/>
      </c>
    </row>
    <row r="117" spans="1:60" ht="15" customHeight="1">
      <c r="A117" s="267"/>
      <c r="B117" s="213"/>
      <c r="C117" s="213"/>
      <c r="D117" s="242">
        <v>3</v>
      </c>
      <c r="E117" s="227"/>
      <c r="F117" s="450"/>
      <c r="G117" s="258"/>
      <c r="H117" s="472"/>
      <c r="I117" s="472"/>
      <c r="J117" s="472"/>
      <c r="K117" s="258"/>
      <c r="L117" s="423"/>
      <c r="M117" s="258"/>
      <c r="N117" s="484"/>
      <c r="O117" s="594"/>
      <c r="P117" s="594"/>
      <c r="Q117" s="594"/>
      <c r="R117" s="594"/>
      <c r="S117" s="594"/>
      <c r="T117" s="594"/>
      <c r="U117" s="485"/>
      <c r="V117" s="336"/>
      <c r="W117" s="484"/>
      <c r="X117" s="594"/>
      <c r="Y117" s="594"/>
      <c r="Z117" s="594"/>
      <c r="AA117" s="594"/>
      <c r="AB117" s="594"/>
      <c r="AC117" s="594"/>
      <c r="AD117" s="594"/>
      <c r="AE117" s="485"/>
      <c r="AF117" s="337"/>
      <c r="AG117" s="450"/>
      <c r="AH117" s="282"/>
      <c r="AI117" s="430" t="str">
        <f t="shared" si="46"/>
        <v/>
      </c>
      <c r="AJ117" s="227"/>
      <c r="AK117" s="304" t="str">
        <f t="shared" si="47"/>
        <v/>
      </c>
      <c r="AL117" s="213"/>
      <c r="AM117" s="213"/>
      <c r="AN117" s="267"/>
      <c r="AP117" s="299" t="str">
        <f t="shared" si="33"/>
        <v/>
      </c>
      <c r="BG117" s="307">
        <v>17</v>
      </c>
    </row>
    <row r="118" spans="1:60" ht="15" customHeight="1">
      <c r="A118" s="267"/>
      <c r="B118" s="213"/>
      <c r="C118" s="213"/>
      <c r="D118" s="451">
        <v>4</v>
      </c>
      <c r="E118" s="227"/>
      <c r="F118" s="450"/>
      <c r="G118" s="258"/>
      <c r="H118" s="472"/>
      <c r="I118" s="472"/>
      <c r="J118" s="472"/>
      <c r="K118" s="258"/>
      <c r="L118" s="450"/>
      <c r="M118" s="258"/>
      <c r="N118" s="484"/>
      <c r="O118" s="594"/>
      <c r="P118" s="594"/>
      <c r="Q118" s="594"/>
      <c r="R118" s="594"/>
      <c r="S118" s="594"/>
      <c r="T118" s="594"/>
      <c r="U118" s="485"/>
      <c r="V118" s="336"/>
      <c r="W118" s="484"/>
      <c r="X118" s="594"/>
      <c r="Y118" s="594"/>
      <c r="Z118" s="594"/>
      <c r="AA118" s="594"/>
      <c r="AB118" s="594"/>
      <c r="AC118" s="594"/>
      <c r="AD118" s="594"/>
      <c r="AE118" s="485"/>
      <c r="AF118" s="337"/>
      <c r="AG118" s="450"/>
      <c r="AH118" s="282"/>
      <c r="AI118" s="451" t="str">
        <f t="shared" ref="AI118" si="48">IF(AG118&lt;&gt;"",IF(AG118="Membre","50%","100%"),"")</f>
        <v/>
      </c>
      <c r="AJ118" s="227"/>
      <c r="AK118" s="304" t="str">
        <f t="shared" ref="AK118" si="49">IF(AI118="","",AI118*30)</f>
        <v/>
      </c>
      <c r="AL118" s="213"/>
      <c r="AM118" s="213"/>
      <c r="AN118" s="267"/>
      <c r="AP118" s="299" t="str">
        <f t="shared" ref="AP118" si="50">IF(OR(AK118="Valeur",AK118="القيمة"),0,IF(ISERROR(SEARCH("/",AK118)),AK118,0))</f>
        <v/>
      </c>
      <c r="BG118" s="307">
        <v>17</v>
      </c>
    </row>
    <row r="119" spans="1:60" ht="15" customHeight="1">
      <c r="A119" s="267"/>
      <c r="B119" s="213"/>
      <c r="C119" s="213"/>
      <c r="D119" s="451">
        <v>5</v>
      </c>
      <c r="E119" s="227"/>
      <c r="F119" s="450"/>
      <c r="G119" s="258"/>
      <c r="H119" s="472"/>
      <c r="I119" s="472"/>
      <c r="J119" s="472"/>
      <c r="K119" s="258"/>
      <c r="L119" s="450"/>
      <c r="M119" s="258"/>
      <c r="N119" s="484"/>
      <c r="O119" s="594"/>
      <c r="P119" s="594"/>
      <c r="Q119" s="594"/>
      <c r="R119" s="594"/>
      <c r="S119" s="594"/>
      <c r="T119" s="594"/>
      <c r="U119" s="485"/>
      <c r="V119" s="336"/>
      <c r="W119" s="484"/>
      <c r="X119" s="594"/>
      <c r="Y119" s="594"/>
      <c r="Z119" s="594"/>
      <c r="AA119" s="594"/>
      <c r="AB119" s="594"/>
      <c r="AC119" s="594"/>
      <c r="AD119" s="594"/>
      <c r="AE119" s="485"/>
      <c r="AF119" s="337"/>
      <c r="AG119" s="450"/>
      <c r="AH119" s="282"/>
      <c r="AI119" s="451" t="str">
        <f t="shared" ref="AI119" si="51">IF(AG119&lt;&gt;"",IF(AG119="Membre","50%","100%"),"")</f>
        <v/>
      </c>
      <c r="AJ119" s="227"/>
      <c r="AK119" s="304" t="str">
        <f t="shared" ref="AK119" si="52">IF(AI119="","",AI119*30)</f>
        <v/>
      </c>
      <c r="AL119" s="213"/>
      <c r="AM119" s="213"/>
      <c r="AN119" s="267"/>
      <c r="AP119" s="299" t="str">
        <f t="shared" ref="AP119" si="53">IF(OR(AK119="Valeur",AK119="القيمة"),0,IF(ISERROR(SEARCH("/",AK119)),AK119,0))</f>
        <v/>
      </c>
      <c r="BG119" s="307">
        <v>17</v>
      </c>
    </row>
    <row r="120" spans="1:60" ht="3.95" customHeight="1">
      <c r="A120" s="267"/>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309"/>
      <c r="AL120" s="213"/>
      <c r="AM120" s="213"/>
      <c r="AN120" s="267"/>
      <c r="AP120" s="299">
        <f t="shared" si="33"/>
        <v>0</v>
      </c>
    </row>
    <row r="121" spans="1:60" ht="17.100000000000001" customHeight="1">
      <c r="A121" s="267"/>
      <c r="B121" s="213"/>
      <c r="C121" s="603" t="s">
        <v>1747</v>
      </c>
      <c r="D121" s="604"/>
      <c r="E121" s="604"/>
      <c r="F121" s="604"/>
      <c r="G121" s="604"/>
      <c r="H121" s="604"/>
      <c r="I121" s="604"/>
      <c r="J121" s="604"/>
      <c r="K121" s="604"/>
      <c r="L121" s="604"/>
      <c r="M121" s="604"/>
      <c r="N121" s="270"/>
      <c r="O121" s="270"/>
      <c r="P121" s="270"/>
      <c r="Q121" s="270"/>
      <c r="R121" s="271" t="s">
        <v>1705</v>
      </c>
      <c r="S121" s="271"/>
      <c r="T121" s="271"/>
      <c r="U121" s="271"/>
      <c r="V121" s="271"/>
      <c r="W121" s="271"/>
      <c r="X121" s="271"/>
      <c r="Y121" s="271"/>
      <c r="Z121" s="271"/>
      <c r="AA121" s="601" t="s">
        <v>1754</v>
      </c>
      <c r="AB121" s="601"/>
      <c r="AC121" s="601"/>
      <c r="AD121" s="601"/>
      <c r="AE121" s="601"/>
      <c r="AF121" s="601"/>
      <c r="AG121" s="601"/>
      <c r="AH121" s="601"/>
      <c r="AI121" s="601"/>
      <c r="AJ121" s="602"/>
      <c r="AK121" s="609" t="s">
        <v>1872</v>
      </c>
      <c r="AL121" s="610"/>
      <c r="AM121" s="213"/>
      <c r="AN121" s="267"/>
      <c r="AP121" s="299">
        <f t="shared" si="33"/>
        <v>0</v>
      </c>
    </row>
    <row r="122" spans="1:60" ht="3.95" customHeight="1">
      <c r="A122" s="267"/>
      <c r="B122" s="213"/>
      <c r="C122" s="208"/>
      <c r="D122" s="217"/>
      <c r="E122" s="217"/>
      <c r="F122" s="217"/>
      <c r="G122" s="217"/>
      <c r="H122" s="217"/>
      <c r="I122" s="217"/>
      <c r="J122" s="217"/>
      <c r="K122" s="217"/>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98"/>
      <c r="AL122" s="208"/>
      <c r="AM122" s="213"/>
      <c r="AN122" s="267"/>
      <c r="AP122" s="299">
        <f t="shared" si="33"/>
        <v>0</v>
      </c>
    </row>
    <row r="123" spans="1:60" ht="15" customHeight="1">
      <c r="A123" s="267"/>
      <c r="B123" s="213"/>
      <c r="C123" s="213"/>
      <c r="D123" s="242">
        <v>1</v>
      </c>
      <c r="E123" s="227"/>
      <c r="F123" s="254"/>
      <c r="G123" s="258"/>
      <c r="H123" s="472"/>
      <c r="I123" s="472"/>
      <c r="J123" s="472"/>
      <c r="K123" s="258"/>
      <c r="L123" s="423"/>
      <c r="M123" s="258"/>
      <c r="N123" s="484"/>
      <c r="O123" s="594"/>
      <c r="P123" s="594"/>
      <c r="Q123" s="594"/>
      <c r="R123" s="594"/>
      <c r="S123" s="594"/>
      <c r="T123" s="594"/>
      <c r="U123" s="485"/>
      <c r="V123" s="336"/>
      <c r="W123" s="484"/>
      <c r="X123" s="594"/>
      <c r="Y123" s="594"/>
      <c r="Z123" s="594"/>
      <c r="AA123" s="594"/>
      <c r="AB123" s="594"/>
      <c r="AC123" s="594"/>
      <c r="AD123" s="594"/>
      <c r="AE123" s="485"/>
      <c r="AF123" s="337"/>
      <c r="AG123" s="423"/>
      <c r="AH123" s="282"/>
      <c r="AI123" s="242" t="str">
        <f>IF(AG123&lt;&gt;"",IF(AG123="Membre","50%","100%"),"")</f>
        <v/>
      </c>
      <c r="AJ123" s="227"/>
      <c r="AK123" s="304" t="str">
        <f>IF(AI123="","",AI123*100)</f>
        <v/>
      </c>
      <c r="AL123" s="213"/>
      <c r="AM123" s="213"/>
      <c r="AN123" s="267"/>
      <c r="AP123" s="299" t="str">
        <f t="shared" si="33"/>
        <v/>
      </c>
    </row>
    <row r="124" spans="1:60" ht="15" customHeight="1">
      <c r="A124" s="267"/>
      <c r="B124" s="213"/>
      <c r="C124" s="213"/>
      <c r="D124" s="242">
        <v>2</v>
      </c>
      <c r="E124" s="227"/>
      <c r="F124" s="254"/>
      <c r="G124" s="258"/>
      <c r="H124" s="472"/>
      <c r="I124" s="472"/>
      <c r="J124" s="472"/>
      <c r="K124" s="258"/>
      <c r="L124" s="423"/>
      <c r="M124" s="258"/>
      <c r="N124" s="484"/>
      <c r="O124" s="594"/>
      <c r="P124" s="594"/>
      <c r="Q124" s="594"/>
      <c r="R124" s="594"/>
      <c r="S124" s="594"/>
      <c r="T124" s="594"/>
      <c r="U124" s="485"/>
      <c r="V124" s="336"/>
      <c r="W124" s="484"/>
      <c r="X124" s="594"/>
      <c r="Y124" s="594"/>
      <c r="Z124" s="594"/>
      <c r="AA124" s="594"/>
      <c r="AB124" s="594"/>
      <c r="AC124" s="594"/>
      <c r="AD124" s="594"/>
      <c r="AE124" s="485"/>
      <c r="AF124" s="337"/>
      <c r="AG124" s="423"/>
      <c r="AH124" s="282"/>
      <c r="AI124" s="430" t="str">
        <f t="shared" ref="AI124:AI125" si="54">IF(AG124&lt;&gt;"",IF(AG124="Membre","50%","100%"),"")</f>
        <v/>
      </c>
      <c r="AJ124" s="227"/>
      <c r="AK124" s="304" t="str">
        <f t="shared" ref="AK124:AK125" si="55">IF(AI124="","",AI124*100)</f>
        <v/>
      </c>
      <c r="AL124" s="213"/>
      <c r="AM124" s="213"/>
      <c r="AN124" s="267"/>
      <c r="AP124" s="299" t="str">
        <f t="shared" si="33"/>
        <v/>
      </c>
      <c r="BH124" s="171">
        <v>16</v>
      </c>
    </row>
    <row r="125" spans="1:60" ht="15" customHeight="1">
      <c r="A125" s="267"/>
      <c r="B125" s="213"/>
      <c r="C125" s="213"/>
      <c r="D125" s="242">
        <v>3</v>
      </c>
      <c r="E125" s="227"/>
      <c r="F125" s="254"/>
      <c r="G125" s="258"/>
      <c r="H125" s="472"/>
      <c r="I125" s="472"/>
      <c r="J125" s="472"/>
      <c r="K125" s="258"/>
      <c r="L125" s="423"/>
      <c r="M125" s="258"/>
      <c r="N125" s="484"/>
      <c r="O125" s="594"/>
      <c r="P125" s="594"/>
      <c r="Q125" s="594"/>
      <c r="R125" s="594"/>
      <c r="S125" s="594"/>
      <c r="T125" s="594"/>
      <c r="U125" s="485"/>
      <c r="V125" s="336"/>
      <c r="W125" s="484"/>
      <c r="X125" s="594"/>
      <c r="Y125" s="594"/>
      <c r="Z125" s="594"/>
      <c r="AA125" s="594"/>
      <c r="AB125" s="594"/>
      <c r="AC125" s="594"/>
      <c r="AD125" s="594"/>
      <c r="AE125" s="485"/>
      <c r="AF125" s="337"/>
      <c r="AG125" s="423"/>
      <c r="AH125" s="282"/>
      <c r="AI125" s="430" t="str">
        <f t="shared" si="54"/>
        <v/>
      </c>
      <c r="AJ125" s="227"/>
      <c r="AK125" s="304" t="str">
        <f t="shared" si="55"/>
        <v/>
      </c>
      <c r="AL125" s="213"/>
      <c r="AM125" s="213"/>
      <c r="AN125" s="267"/>
      <c r="AP125" s="299" t="str">
        <f t="shared" si="33"/>
        <v/>
      </c>
      <c r="BH125" s="171">
        <v>16</v>
      </c>
    </row>
    <row r="126" spans="1:60" ht="3.95" customHeight="1">
      <c r="A126" s="267"/>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309"/>
      <c r="AL126" s="213"/>
      <c r="AM126" s="213"/>
      <c r="AN126" s="267"/>
      <c r="AP126" s="299">
        <f t="shared" si="33"/>
        <v>0</v>
      </c>
    </row>
    <row r="127" spans="1:60" ht="17.100000000000001" customHeight="1">
      <c r="A127" s="267"/>
      <c r="B127" s="213"/>
      <c r="C127" s="603" t="s">
        <v>1748</v>
      </c>
      <c r="D127" s="604"/>
      <c r="E127" s="604"/>
      <c r="F127" s="604"/>
      <c r="G127" s="604"/>
      <c r="H127" s="604"/>
      <c r="I127" s="604"/>
      <c r="J127" s="604"/>
      <c r="K127" s="604"/>
      <c r="L127" s="604"/>
      <c r="M127" s="604"/>
      <c r="N127" s="270"/>
      <c r="O127" s="270"/>
      <c r="P127" s="270"/>
      <c r="Q127" s="270"/>
      <c r="R127" s="271" t="s">
        <v>1709</v>
      </c>
      <c r="S127" s="271"/>
      <c r="T127" s="271"/>
      <c r="U127" s="271"/>
      <c r="V127" s="271"/>
      <c r="W127" s="271"/>
      <c r="X127" s="271"/>
      <c r="Y127" s="271"/>
      <c r="Z127" s="271"/>
      <c r="AA127" s="601" t="s">
        <v>3699</v>
      </c>
      <c r="AB127" s="601"/>
      <c r="AC127" s="601"/>
      <c r="AD127" s="601"/>
      <c r="AE127" s="601"/>
      <c r="AF127" s="601"/>
      <c r="AG127" s="601"/>
      <c r="AH127" s="601"/>
      <c r="AI127" s="601"/>
      <c r="AJ127" s="602"/>
      <c r="AK127" s="585" t="s">
        <v>1873</v>
      </c>
      <c r="AL127" s="586"/>
      <c r="AM127" s="213"/>
      <c r="AN127" s="267"/>
      <c r="AP127" s="299">
        <f t="shared" si="33"/>
        <v>0</v>
      </c>
    </row>
    <row r="128" spans="1:60" ht="3.95" customHeight="1">
      <c r="A128" s="267"/>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309"/>
      <c r="AL128" s="213"/>
      <c r="AM128" s="213"/>
      <c r="AN128" s="267"/>
      <c r="AP128" s="299">
        <f t="shared" si="33"/>
        <v>0</v>
      </c>
    </row>
    <row r="129" spans="1:63" ht="15" customHeight="1">
      <c r="A129" s="267"/>
      <c r="B129" s="213"/>
      <c r="C129" s="213"/>
      <c r="D129" s="242">
        <v>1</v>
      </c>
      <c r="E129" s="227"/>
      <c r="F129" s="254"/>
      <c r="G129" s="258"/>
      <c r="H129" s="472"/>
      <c r="I129" s="472"/>
      <c r="J129" s="472"/>
      <c r="K129" s="258"/>
      <c r="L129" s="423"/>
      <c r="M129" s="258"/>
      <c r="N129" s="484"/>
      <c r="O129" s="594"/>
      <c r="P129" s="594"/>
      <c r="Q129" s="594"/>
      <c r="R129" s="594"/>
      <c r="S129" s="594"/>
      <c r="T129" s="594"/>
      <c r="U129" s="485"/>
      <c r="V129" s="336"/>
      <c r="W129" s="484"/>
      <c r="X129" s="594"/>
      <c r="Y129" s="594"/>
      <c r="Z129" s="594"/>
      <c r="AA129" s="594"/>
      <c r="AB129" s="594"/>
      <c r="AC129" s="594"/>
      <c r="AD129" s="594"/>
      <c r="AE129" s="485"/>
      <c r="AF129" s="337"/>
      <c r="AG129" s="423"/>
      <c r="AH129" s="282"/>
      <c r="AI129" s="242" t="str">
        <f>IF(AG129&lt;&gt;"",IF(AG129="Membre","50%","100%"),"")</f>
        <v/>
      </c>
      <c r="AJ129" s="227"/>
      <c r="AK129" s="304" t="str">
        <f>IF(AI129="","",AI129*50)</f>
        <v/>
      </c>
      <c r="AL129" s="213"/>
      <c r="AM129" s="213"/>
      <c r="AN129" s="267"/>
      <c r="AP129" s="299" t="str">
        <f t="shared" si="33"/>
        <v/>
      </c>
    </row>
    <row r="130" spans="1:63" ht="15" customHeight="1">
      <c r="A130" s="267"/>
      <c r="B130" s="213"/>
      <c r="C130" s="213"/>
      <c r="D130" s="242">
        <v>2</v>
      </c>
      <c r="E130" s="227"/>
      <c r="F130" s="254"/>
      <c r="G130" s="258"/>
      <c r="H130" s="472"/>
      <c r="I130" s="472"/>
      <c r="J130" s="472"/>
      <c r="K130" s="258"/>
      <c r="L130" s="423"/>
      <c r="M130" s="258"/>
      <c r="N130" s="484"/>
      <c r="O130" s="594"/>
      <c r="P130" s="594"/>
      <c r="Q130" s="594"/>
      <c r="R130" s="594"/>
      <c r="S130" s="594"/>
      <c r="T130" s="594"/>
      <c r="U130" s="485"/>
      <c r="V130" s="336"/>
      <c r="W130" s="484"/>
      <c r="X130" s="594"/>
      <c r="Y130" s="594"/>
      <c r="Z130" s="594"/>
      <c r="AA130" s="594"/>
      <c r="AB130" s="594"/>
      <c r="AC130" s="594"/>
      <c r="AD130" s="594"/>
      <c r="AE130" s="485"/>
      <c r="AF130" s="337"/>
      <c r="AG130" s="423"/>
      <c r="AH130" s="282"/>
      <c r="AI130" s="430" t="str">
        <f t="shared" ref="AI130:AI131" si="56">IF(AG130&lt;&gt;"",IF(AG130="Membre","50%","100%"),"")</f>
        <v/>
      </c>
      <c r="AJ130" s="227"/>
      <c r="AK130" s="304" t="str">
        <f t="shared" ref="AK130:AK131" si="57">IF(AI130="","",AI130*50)</f>
        <v/>
      </c>
      <c r="AL130" s="213"/>
      <c r="AM130" s="213"/>
      <c r="AN130" s="267"/>
      <c r="AP130" s="299" t="str">
        <f t="shared" si="33"/>
        <v/>
      </c>
    </row>
    <row r="131" spans="1:63" ht="15" customHeight="1">
      <c r="A131" s="267"/>
      <c r="B131" s="213"/>
      <c r="C131" s="213"/>
      <c r="D131" s="242">
        <v>3</v>
      </c>
      <c r="E131" s="227"/>
      <c r="F131" s="254"/>
      <c r="G131" s="258"/>
      <c r="H131" s="472"/>
      <c r="I131" s="472"/>
      <c r="J131" s="472"/>
      <c r="K131" s="258"/>
      <c r="L131" s="423"/>
      <c r="M131" s="258"/>
      <c r="N131" s="484"/>
      <c r="O131" s="594"/>
      <c r="P131" s="594"/>
      <c r="Q131" s="594"/>
      <c r="R131" s="594"/>
      <c r="S131" s="594"/>
      <c r="T131" s="594"/>
      <c r="U131" s="485"/>
      <c r="V131" s="336"/>
      <c r="W131" s="484"/>
      <c r="X131" s="594"/>
      <c r="Y131" s="594"/>
      <c r="Z131" s="594"/>
      <c r="AA131" s="594"/>
      <c r="AB131" s="594"/>
      <c r="AC131" s="594"/>
      <c r="AD131" s="594"/>
      <c r="AE131" s="485"/>
      <c r="AF131" s="337"/>
      <c r="AG131" s="423"/>
      <c r="AH131" s="282"/>
      <c r="AI131" s="430" t="str">
        <f t="shared" si="56"/>
        <v/>
      </c>
      <c r="AJ131" s="227"/>
      <c r="AK131" s="304" t="str">
        <f t="shared" si="57"/>
        <v/>
      </c>
      <c r="AL131" s="213"/>
      <c r="AM131" s="213"/>
      <c r="AN131" s="267"/>
      <c r="AP131" s="299" t="str">
        <f t="shared" si="33"/>
        <v/>
      </c>
      <c r="BI131" s="307">
        <v>19</v>
      </c>
    </row>
    <row r="132" spans="1:63" ht="3.95" customHeight="1">
      <c r="A132" s="267"/>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309"/>
      <c r="AL132" s="213"/>
      <c r="AM132" s="213"/>
      <c r="AN132" s="267"/>
      <c r="AP132" s="299">
        <f t="shared" si="33"/>
        <v>0</v>
      </c>
    </row>
    <row r="133" spans="1:63" ht="17.100000000000001" customHeight="1">
      <c r="A133" s="267"/>
      <c r="B133" s="213"/>
      <c r="C133" s="603" t="s">
        <v>1749</v>
      </c>
      <c r="D133" s="604"/>
      <c r="E133" s="604"/>
      <c r="F133" s="604"/>
      <c r="G133" s="604"/>
      <c r="H133" s="604"/>
      <c r="I133" s="604"/>
      <c r="J133" s="604"/>
      <c r="K133" s="604"/>
      <c r="L133" s="604"/>
      <c r="M133" s="604"/>
      <c r="N133" s="270"/>
      <c r="O133" s="270"/>
      <c r="P133" s="270"/>
      <c r="Q133" s="270"/>
      <c r="R133" s="271" t="s">
        <v>1710</v>
      </c>
      <c r="S133" s="271"/>
      <c r="T133" s="271"/>
      <c r="U133" s="271"/>
      <c r="V133" s="271"/>
      <c r="W133" s="271"/>
      <c r="X133" s="271"/>
      <c r="Y133" s="271"/>
      <c r="Z133" s="271"/>
      <c r="AA133" s="601" t="s">
        <v>1755</v>
      </c>
      <c r="AB133" s="601"/>
      <c r="AC133" s="601"/>
      <c r="AD133" s="601"/>
      <c r="AE133" s="601"/>
      <c r="AF133" s="601"/>
      <c r="AG133" s="601"/>
      <c r="AH133" s="601"/>
      <c r="AI133" s="601"/>
      <c r="AJ133" s="602"/>
      <c r="AK133" s="585" t="s">
        <v>1884</v>
      </c>
      <c r="AL133" s="586"/>
      <c r="AM133" s="213"/>
      <c r="AN133" s="267"/>
      <c r="AP133" s="299">
        <f t="shared" si="33"/>
        <v>0</v>
      </c>
    </row>
    <row r="134" spans="1:63" ht="3.95" customHeight="1">
      <c r="A134" s="267"/>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309"/>
      <c r="AL134" s="213"/>
      <c r="AM134" s="213"/>
      <c r="AN134" s="267"/>
      <c r="AP134" s="299">
        <f t="shared" si="33"/>
        <v>0</v>
      </c>
    </row>
    <row r="135" spans="1:63" ht="15" customHeight="1">
      <c r="A135" s="267"/>
      <c r="B135" s="213"/>
      <c r="C135" s="213"/>
      <c r="D135" s="242">
        <v>1</v>
      </c>
      <c r="E135" s="227"/>
      <c r="F135" s="450"/>
      <c r="G135" s="258"/>
      <c r="H135" s="472"/>
      <c r="I135" s="472"/>
      <c r="J135" s="472"/>
      <c r="K135" s="258"/>
      <c r="L135" s="423"/>
      <c r="M135" s="258"/>
      <c r="N135" s="484"/>
      <c r="O135" s="594"/>
      <c r="P135" s="594"/>
      <c r="Q135" s="594"/>
      <c r="R135" s="594"/>
      <c r="S135" s="594"/>
      <c r="T135" s="594"/>
      <c r="U135" s="485"/>
      <c r="V135" s="336"/>
      <c r="W135" s="595"/>
      <c r="X135" s="596"/>
      <c r="Y135" s="596"/>
      <c r="Z135" s="596"/>
      <c r="AA135" s="596"/>
      <c r="AB135" s="596"/>
      <c r="AC135" s="596"/>
      <c r="AD135" s="596"/>
      <c r="AE135" s="597"/>
      <c r="AF135" s="337"/>
      <c r="AG135" s="450" t="s">
        <v>3882</v>
      </c>
      <c r="AH135" s="282"/>
      <c r="AI135" s="242" t="str">
        <f>IF(AG135&lt;&gt;"",IF(AG135="Membre","50%","100%"),"")</f>
        <v>50%</v>
      </c>
      <c r="AJ135" s="227"/>
      <c r="AK135" s="304">
        <f>IF(AI135="","",AI135*30)</f>
        <v>15</v>
      </c>
      <c r="AL135" s="213"/>
      <c r="AM135" s="213"/>
      <c r="AN135" s="267"/>
      <c r="AP135" s="299">
        <f t="shared" si="33"/>
        <v>15</v>
      </c>
    </row>
    <row r="136" spans="1:63" ht="15" customHeight="1">
      <c r="A136" s="267"/>
      <c r="B136" s="213"/>
      <c r="C136" s="213"/>
      <c r="D136" s="242">
        <v>2</v>
      </c>
      <c r="E136" s="227"/>
      <c r="F136" s="450"/>
      <c r="G136" s="258"/>
      <c r="H136" s="472"/>
      <c r="I136" s="472"/>
      <c r="J136" s="472"/>
      <c r="K136" s="258"/>
      <c r="L136" s="423"/>
      <c r="M136" s="258"/>
      <c r="N136" s="484"/>
      <c r="O136" s="594"/>
      <c r="P136" s="594"/>
      <c r="Q136" s="594"/>
      <c r="R136" s="594"/>
      <c r="S136" s="594"/>
      <c r="T136" s="594"/>
      <c r="U136" s="485"/>
      <c r="V136" s="336"/>
      <c r="W136" s="595"/>
      <c r="X136" s="596"/>
      <c r="Y136" s="596"/>
      <c r="Z136" s="596"/>
      <c r="AA136" s="596"/>
      <c r="AB136" s="596"/>
      <c r="AC136" s="596"/>
      <c r="AD136" s="596"/>
      <c r="AE136" s="597"/>
      <c r="AF136" s="337"/>
      <c r="AG136" s="450" t="s">
        <v>3882</v>
      </c>
      <c r="AH136" s="282"/>
      <c r="AI136" s="430" t="str">
        <f t="shared" ref="AI136:AI137" si="58">IF(AG136&lt;&gt;"",IF(AG136="Membre","50%","100%"),"")</f>
        <v>50%</v>
      </c>
      <c r="AJ136" s="227"/>
      <c r="AK136" s="304">
        <f t="shared" ref="AK136:AK137" si="59">IF(AI136="","",AI136*30)</f>
        <v>15</v>
      </c>
      <c r="AL136" s="213"/>
      <c r="AM136" s="213"/>
      <c r="AN136" s="267"/>
      <c r="AP136" s="299">
        <f t="shared" si="33"/>
        <v>15</v>
      </c>
    </row>
    <row r="137" spans="1:63" ht="15" customHeight="1">
      <c r="A137" s="267"/>
      <c r="B137" s="213"/>
      <c r="C137" s="213"/>
      <c r="D137" s="242">
        <v>3</v>
      </c>
      <c r="E137" s="227"/>
      <c r="F137" s="254"/>
      <c r="G137" s="258"/>
      <c r="H137" s="472"/>
      <c r="I137" s="472"/>
      <c r="J137" s="472"/>
      <c r="K137" s="258"/>
      <c r="L137" s="423"/>
      <c r="M137" s="258"/>
      <c r="N137" s="484"/>
      <c r="O137" s="594"/>
      <c r="P137" s="594"/>
      <c r="Q137" s="594"/>
      <c r="R137" s="594"/>
      <c r="S137" s="594"/>
      <c r="T137" s="594"/>
      <c r="U137" s="485"/>
      <c r="V137" s="336"/>
      <c r="W137" s="595"/>
      <c r="X137" s="596"/>
      <c r="Y137" s="596"/>
      <c r="Z137" s="596"/>
      <c r="AA137" s="596"/>
      <c r="AB137" s="596"/>
      <c r="AC137" s="596"/>
      <c r="AD137" s="596"/>
      <c r="AE137" s="597"/>
      <c r="AF137" s="337"/>
      <c r="AG137" s="423"/>
      <c r="AH137" s="282"/>
      <c r="AI137" s="430" t="str">
        <f t="shared" si="58"/>
        <v/>
      </c>
      <c r="AJ137" s="227"/>
      <c r="AK137" s="304" t="str">
        <f t="shared" si="59"/>
        <v/>
      </c>
      <c r="AL137" s="213"/>
      <c r="AM137" s="213"/>
      <c r="AN137" s="267"/>
      <c r="AP137" s="299" t="str">
        <f t="shared" si="33"/>
        <v/>
      </c>
      <c r="BJ137" s="307">
        <v>20</v>
      </c>
    </row>
    <row r="138" spans="1:63" ht="3.95" customHeight="1">
      <c r="A138" s="267"/>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309"/>
      <c r="AL138" s="213"/>
      <c r="AM138" s="213"/>
      <c r="AN138" s="267"/>
      <c r="AP138" s="299">
        <f t="shared" si="33"/>
        <v>0</v>
      </c>
    </row>
    <row r="139" spans="1:63" ht="17.100000000000001" customHeight="1">
      <c r="A139" s="267"/>
      <c r="B139" s="213"/>
      <c r="C139" s="603" t="s">
        <v>1750</v>
      </c>
      <c r="D139" s="604"/>
      <c r="E139" s="604"/>
      <c r="F139" s="604"/>
      <c r="G139" s="604"/>
      <c r="H139" s="604"/>
      <c r="I139" s="604"/>
      <c r="J139" s="604"/>
      <c r="K139" s="604"/>
      <c r="L139" s="604"/>
      <c r="M139" s="604"/>
      <c r="N139" s="270"/>
      <c r="O139" s="270"/>
      <c r="P139" s="270"/>
      <c r="Q139" s="270"/>
      <c r="R139" s="271" t="s">
        <v>1753</v>
      </c>
      <c r="S139" s="271"/>
      <c r="T139" s="271"/>
      <c r="U139" s="271"/>
      <c r="V139" s="271"/>
      <c r="W139" s="271"/>
      <c r="X139" s="271"/>
      <c r="Y139" s="271"/>
      <c r="Z139" s="271"/>
      <c r="AA139" s="601" t="s">
        <v>1756</v>
      </c>
      <c r="AB139" s="601"/>
      <c r="AC139" s="601"/>
      <c r="AD139" s="601"/>
      <c r="AE139" s="601"/>
      <c r="AF139" s="601"/>
      <c r="AG139" s="601"/>
      <c r="AH139" s="601"/>
      <c r="AI139" s="601"/>
      <c r="AJ139" s="602"/>
      <c r="AK139" s="585" t="s">
        <v>1885</v>
      </c>
      <c r="AL139" s="586"/>
      <c r="AM139" s="213"/>
      <c r="AN139" s="267"/>
      <c r="AP139" s="299">
        <f t="shared" si="33"/>
        <v>0</v>
      </c>
    </row>
    <row r="140" spans="1:63" ht="3.95" customHeight="1">
      <c r="A140" s="267"/>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309"/>
      <c r="AL140" s="213"/>
      <c r="AM140" s="213"/>
      <c r="AN140" s="267"/>
      <c r="AP140" s="299">
        <f t="shared" ref="AP140:AP172" si="60">IF(OR(AK140="Valeur",AK140="القيمة"),0,IF(ISERROR(SEARCH("/",AK140)),AK140,0))</f>
        <v>0</v>
      </c>
    </row>
    <row r="141" spans="1:63" ht="15" customHeight="1">
      <c r="A141" s="267"/>
      <c r="B141" s="213"/>
      <c r="C141" s="213"/>
      <c r="D141" s="242">
        <v>1</v>
      </c>
      <c r="E141" s="227"/>
      <c r="F141" s="254"/>
      <c r="G141" s="258"/>
      <c r="H141" s="472"/>
      <c r="I141" s="472"/>
      <c r="J141" s="472"/>
      <c r="K141" s="258"/>
      <c r="L141" s="423"/>
      <c r="M141" s="258"/>
      <c r="N141" s="484"/>
      <c r="O141" s="594"/>
      <c r="P141" s="594"/>
      <c r="Q141" s="594"/>
      <c r="R141" s="594"/>
      <c r="S141" s="594"/>
      <c r="T141" s="594"/>
      <c r="U141" s="485"/>
      <c r="V141" s="336"/>
      <c r="W141" s="484"/>
      <c r="X141" s="594"/>
      <c r="Y141" s="594"/>
      <c r="Z141" s="594"/>
      <c r="AA141" s="594"/>
      <c r="AB141" s="594"/>
      <c r="AC141" s="594"/>
      <c r="AD141" s="594"/>
      <c r="AE141" s="485"/>
      <c r="AF141" s="337"/>
      <c r="AG141" s="423"/>
      <c r="AH141" s="282"/>
      <c r="AI141" s="242" t="str">
        <f>IF(AG141&lt;&gt;"",IF(AG141="Membre","50%","100%"),"")</f>
        <v/>
      </c>
      <c r="AJ141" s="227"/>
      <c r="AK141" s="304" t="str">
        <f>IF(AI141="","",AI141*24)</f>
        <v/>
      </c>
      <c r="AL141" s="213"/>
      <c r="AM141" s="213"/>
      <c r="AN141" s="267"/>
      <c r="AP141" s="299" t="str">
        <f t="shared" si="60"/>
        <v/>
      </c>
    </row>
    <row r="142" spans="1:63" ht="15" customHeight="1">
      <c r="A142" s="267"/>
      <c r="B142" s="213"/>
      <c r="C142" s="213"/>
      <c r="D142" s="242">
        <v>2</v>
      </c>
      <c r="E142" s="227"/>
      <c r="F142" s="254"/>
      <c r="G142" s="258"/>
      <c r="H142" s="472"/>
      <c r="I142" s="472"/>
      <c r="J142" s="472"/>
      <c r="K142" s="258"/>
      <c r="L142" s="423"/>
      <c r="M142" s="258"/>
      <c r="N142" s="484"/>
      <c r="O142" s="594"/>
      <c r="P142" s="594"/>
      <c r="Q142" s="594"/>
      <c r="R142" s="594"/>
      <c r="S142" s="594"/>
      <c r="T142" s="594"/>
      <c r="U142" s="485"/>
      <c r="V142" s="336"/>
      <c r="W142" s="484"/>
      <c r="X142" s="594"/>
      <c r="Y142" s="594"/>
      <c r="Z142" s="594"/>
      <c r="AA142" s="594"/>
      <c r="AB142" s="594"/>
      <c r="AC142" s="594"/>
      <c r="AD142" s="594"/>
      <c r="AE142" s="485"/>
      <c r="AF142" s="337"/>
      <c r="AG142" s="423"/>
      <c r="AH142" s="282"/>
      <c r="AI142" s="430" t="str">
        <f t="shared" ref="AI142:AI143" si="61">IF(AG142&lt;&gt;"",IF(AG142="Membre","50%","100%"),"")</f>
        <v/>
      </c>
      <c r="AJ142" s="227"/>
      <c r="AK142" s="304" t="str">
        <f t="shared" ref="AK142:AK143" si="62">IF(AI142="","",AI142*24)</f>
        <v/>
      </c>
      <c r="AL142" s="213"/>
      <c r="AM142" s="213"/>
      <c r="AN142" s="267"/>
      <c r="AP142" s="299" t="str">
        <f t="shared" si="60"/>
        <v/>
      </c>
    </row>
    <row r="143" spans="1:63" ht="15" customHeight="1">
      <c r="A143" s="267"/>
      <c r="B143" s="213"/>
      <c r="C143" s="213"/>
      <c r="D143" s="242">
        <v>3</v>
      </c>
      <c r="E143" s="227"/>
      <c r="F143" s="254"/>
      <c r="G143" s="258"/>
      <c r="H143" s="472"/>
      <c r="I143" s="472"/>
      <c r="J143" s="472"/>
      <c r="K143" s="258"/>
      <c r="L143" s="423"/>
      <c r="M143" s="258"/>
      <c r="N143" s="484"/>
      <c r="O143" s="594"/>
      <c r="P143" s="594"/>
      <c r="Q143" s="594"/>
      <c r="R143" s="594"/>
      <c r="S143" s="594"/>
      <c r="T143" s="594"/>
      <c r="U143" s="485"/>
      <c r="V143" s="336"/>
      <c r="W143" s="484"/>
      <c r="X143" s="594"/>
      <c r="Y143" s="594"/>
      <c r="Z143" s="594"/>
      <c r="AA143" s="594"/>
      <c r="AB143" s="594"/>
      <c r="AC143" s="594"/>
      <c r="AD143" s="594"/>
      <c r="AE143" s="485"/>
      <c r="AF143" s="337"/>
      <c r="AG143" s="423"/>
      <c r="AH143" s="282"/>
      <c r="AI143" s="430" t="str">
        <f t="shared" si="61"/>
        <v/>
      </c>
      <c r="AJ143" s="227"/>
      <c r="AK143" s="304" t="str">
        <f t="shared" si="62"/>
        <v/>
      </c>
      <c r="AL143" s="213"/>
      <c r="AM143" s="213"/>
      <c r="AN143" s="267"/>
      <c r="AP143" s="299" t="str">
        <f t="shared" si="60"/>
        <v/>
      </c>
      <c r="BK143" s="307">
        <v>21</v>
      </c>
    </row>
    <row r="144" spans="1:63" ht="3.95" customHeight="1">
      <c r="A144" s="267"/>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309"/>
      <c r="AL144" s="213"/>
      <c r="AM144" s="213"/>
      <c r="AN144" s="267"/>
      <c r="AP144" s="299">
        <f t="shared" si="60"/>
        <v>0</v>
      </c>
    </row>
    <row r="145" spans="1:65" ht="17.100000000000001" customHeight="1">
      <c r="A145" s="267"/>
      <c r="B145" s="213"/>
      <c r="C145" s="603" t="s">
        <v>1751</v>
      </c>
      <c r="D145" s="604"/>
      <c r="E145" s="604"/>
      <c r="F145" s="604"/>
      <c r="G145" s="604"/>
      <c r="H145" s="604"/>
      <c r="I145" s="604"/>
      <c r="J145" s="604"/>
      <c r="K145" s="604"/>
      <c r="L145" s="604"/>
      <c r="M145" s="604"/>
      <c r="N145" s="270"/>
      <c r="O145" s="270"/>
      <c r="P145" s="270"/>
      <c r="Q145" s="270"/>
      <c r="R145" s="271" t="s">
        <v>1711</v>
      </c>
      <c r="S145" s="271"/>
      <c r="T145" s="271"/>
      <c r="U145" s="271"/>
      <c r="V145" s="271"/>
      <c r="W145" s="271"/>
      <c r="X145" s="271"/>
      <c r="Y145" s="271"/>
      <c r="Z145" s="271"/>
      <c r="AA145" s="601" t="s">
        <v>1757</v>
      </c>
      <c r="AB145" s="601"/>
      <c r="AC145" s="601"/>
      <c r="AD145" s="601"/>
      <c r="AE145" s="601"/>
      <c r="AF145" s="601"/>
      <c r="AG145" s="601"/>
      <c r="AH145" s="601"/>
      <c r="AI145" s="601"/>
      <c r="AJ145" s="602"/>
      <c r="AK145" s="585" t="s">
        <v>1882</v>
      </c>
      <c r="AL145" s="586"/>
      <c r="AM145" s="213"/>
      <c r="AN145" s="267"/>
      <c r="AP145" s="299">
        <f t="shared" si="60"/>
        <v>0</v>
      </c>
    </row>
    <row r="146" spans="1:65" ht="3.95" customHeight="1">
      <c r="A146" s="267"/>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309"/>
      <c r="AL146" s="213"/>
      <c r="AM146" s="213"/>
      <c r="AN146" s="267"/>
      <c r="AP146" s="299">
        <f t="shared" si="60"/>
        <v>0</v>
      </c>
    </row>
    <row r="147" spans="1:65" ht="15" customHeight="1">
      <c r="A147" s="267"/>
      <c r="B147" s="213"/>
      <c r="C147" s="213"/>
      <c r="D147" s="242">
        <v>1</v>
      </c>
      <c r="E147" s="227"/>
      <c r="F147" s="254"/>
      <c r="G147" s="258"/>
      <c r="H147" s="472"/>
      <c r="I147" s="472"/>
      <c r="J147" s="472"/>
      <c r="K147" s="258"/>
      <c r="L147" s="423"/>
      <c r="M147" s="258"/>
      <c r="N147" s="484"/>
      <c r="O147" s="594"/>
      <c r="P147" s="594"/>
      <c r="Q147" s="594"/>
      <c r="R147" s="594"/>
      <c r="S147" s="594"/>
      <c r="T147" s="594"/>
      <c r="U147" s="485"/>
      <c r="V147" s="336"/>
      <c r="W147" s="484"/>
      <c r="X147" s="594"/>
      <c r="Y147" s="594"/>
      <c r="Z147" s="594"/>
      <c r="AA147" s="594"/>
      <c r="AB147" s="594"/>
      <c r="AC147" s="594"/>
      <c r="AD147" s="594"/>
      <c r="AE147" s="485"/>
      <c r="AF147" s="337"/>
      <c r="AG147" s="423"/>
      <c r="AH147" s="282"/>
      <c r="AI147" s="242" t="str">
        <f>IF(AG147&lt;&gt;"",IF(AG147="Membre","50%","100%"),"")</f>
        <v/>
      </c>
      <c r="AJ147" s="227"/>
      <c r="AK147" s="304" t="str">
        <f>IF(AI147="","",AI147*20)</f>
        <v/>
      </c>
      <c r="AL147" s="213"/>
      <c r="AM147" s="213"/>
      <c r="AN147" s="267"/>
      <c r="AP147" s="299" t="str">
        <f t="shared" si="60"/>
        <v/>
      </c>
    </row>
    <row r="148" spans="1:65" ht="15" customHeight="1">
      <c r="A148" s="267"/>
      <c r="B148" s="213"/>
      <c r="C148" s="213"/>
      <c r="D148" s="242">
        <v>2</v>
      </c>
      <c r="E148" s="227"/>
      <c r="F148" s="254"/>
      <c r="G148" s="258"/>
      <c r="H148" s="472"/>
      <c r="I148" s="472"/>
      <c r="J148" s="472"/>
      <c r="K148" s="258"/>
      <c r="L148" s="423"/>
      <c r="M148" s="258"/>
      <c r="N148" s="484"/>
      <c r="O148" s="594"/>
      <c r="P148" s="594"/>
      <c r="Q148" s="594"/>
      <c r="R148" s="594"/>
      <c r="S148" s="594"/>
      <c r="T148" s="594"/>
      <c r="U148" s="485"/>
      <c r="V148" s="336"/>
      <c r="W148" s="484"/>
      <c r="X148" s="594"/>
      <c r="Y148" s="594"/>
      <c r="Z148" s="594"/>
      <c r="AA148" s="594"/>
      <c r="AB148" s="594"/>
      <c r="AC148" s="594"/>
      <c r="AD148" s="594"/>
      <c r="AE148" s="485"/>
      <c r="AF148" s="337"/>
      <c r="AG148" s="423"/>
      <c r="AH148" s="282"/>
      <c r="AI148" s="430" t="str">
        <f t="shared" ref="AI148:AI149" si="63">IF(AG148&lt;&gt;"",IF(AG148="Membre","50%","100%"),"")</f>
        <v/>
      </c>
      <c r="AJ148" s="227"/>
      <c r="AK148" s="304" t="str">
        <f t="shared" ref="AK148:AK149" si="64">IF(AI148="","",AI148*20)</f>
        <v/>
      </c>
      <c r="AL148" s="213"/>
      <c r="AM148" s="213"/>
      <c r="AN148" s="267"/>
      <c r="AP148" s="299" t="str">
        <f t="shared" si="60"/>
        <v/>
      </c>
    </row>
    <row r="149" spans="1:65" ht="15" customHeight="1">
      <c r="A149" s="267"/>
      <c r="B149" s="213"/>
      <c r="C149" s="213"/>
      <c r="D149" s="242">
        <v>3</v>
      </c>
      <c r="E149" s="227"/>
      <c r="F149" s="254"/>
      <c r="G149" s="258"/>
      <c r="H149" s="472"/>
      <c r="I149" s="472"/>
      <c r="J149" s="472"/>
      <c r="K149" s="258"/>
      <c r="L149" s="423"/>
      <c r="M149" s="258"/>
      <c r="N149" s="484"/>
      <c r="O149" s="594"/>
      <c r="P149" s="594"/>
      <c r="Q149" s="594"/>
      <c r="R149" s="594"/>
      <c r="S149" s="594"/>
      <c r="T149" s="594"/>
      <c r="U149" s="485"/>
      <c r="V149" s="336"/>
      <c r="W149" s="484"/>
      <c r="X149" s="594"/>
      <c r="Y149" s="594"/>
      <c r="Z149" s="594"/>
      <c r="AA149" s="594"/>
      <c r="AB149" s="594"/>
      <c r="AC149" s="594"/>
      <c r="AD149" s="594"/>
      <c r="AE149" s="485"/>
      <c r="AF149" s="337"/>
      <c r="AG149" s="423"/>
      <c r="AH149" s="282"/>
      <c r="AI149" s="430" t="str">
        <f t="shared" si="63"/>
        <v/>
      </c>
      <c r="AJ149" s="227"/>
      <c r="AK149" s="304" t="str">
        <f t="shared" si="64"/>
        <v/>
      </c>
      <c r="AL149" s="213"/>
      <c r="AM149" s="213"/>
      <c r="AN149" s="267"/>
      <c r="AP149" s="299" t="str">
        <f t="shared" si="60"/>
        <v/>
      </c>
      <c r="BL149" s="307">
        <v>22</v>
      </c>
    </row>
    <row r="150" spans="1:65" ht="3.95" customHeight="1">
      <c r="A150" s="267"/>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309"/>
      <c r="AL150" s="213"/>
      <c r="AM150" s="213"/>
      <c r="AN150" s="267"/>
      <c r="AP150" s="299">
        <f t="shared" si="60"/>
        <v>0</v>
      </c>
    </row>
    <row r="151" spans="1:65" ht="17.100000000000001" customHeight="1">
      <c r="A151" s="267"/>
      <c r="B151" s="213"/>
      <c r="C151" s="603" t="s">
        <v>1752</v>
      </c>
      <c r="D151" s="604"/>
      <c r="E151" s="604"/>
      <c r="F151" s="604"/>
      <c r="G151" s="604"/>
      <c r="H151" s="604"/>
      <c r="I151" s="604"/>
      <c r="J151" s="604"/>
      <c r="K151" s="604"/>
      <c r="L151" s="604"/>
      <c r="M151" s="604"/>
      <c r="N151" s="270"/>
      <c r="O151" s="270"/>
      <c r="P151" s="270"/>
      <c r="Q151" s="270"/>
      <c r="R151" s="271" t="s">
        <v>1712</v>
      </c>
      <c r="S151" s="271"/>
      <c r="T151" s="271"/>
      <c r="U151" s="271"/>
      <c r="V151" s="271"/>
      <c r="W151" s="271"/>
      <c r="X151" s="271"/>
      <c r="Y151" s="271"/>
      <c r="Z151" s="271"/>
      <c r="AA151" s="601" t="s">
        <v>1758</v>
      </c>
      <c r="AB151" s="601"/>
      <c r="AC151" s="601"/>
      <c r="AD151" s="601"/>
      <c r="AE151" s="601"/>
      <c r="AF151" s="601"/>
      <c r="AG151" s="601"/>
      <c r="AH151" s="601"/>
      <c r="AI151" s="601"/>
      <c r="AJ151" s="602"/>
      <c r="AK151" s="585" t="s">
        <v>1886</v>
      </c>
      <c r="AL151" s="586"/>
      <c r="AM151" s="213"/>
      <c r="AN151" s="267"/>
      <c r="AP151" s="299">
        <f t="shared" si="60"/>
        <v>0</v>
      </c>
    </row>
    <row r="152" spans="1:65" ht="3.95" customHeight="1">
      <c r="A152" s="267"/>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309"/>
      <c r="AL152" s="213"/>
      <c r="AM152" s="213"/>
      <c r="AN152" s="267"/>
      <c r="AP152" s="299">
        <f t="shared" si="60"/>
        <v>0</v>
      </c>
    </row>
    <row r="153" spans="1:65" ht="15" customHeight="1">
      <c r="A153" s="267"/>
      <c r="B153" s="213"/>
      <c r="C153" s="213"/>
      <c r="D153" s="242">
        <v>1</v>
      </c>
      <c r="E153" s="227"/>
      <c r="F153" s="254"/>
      <c r="G153" s="258"/>
      <c r="H153" s="472"/>
      <c r="I153" s="472"/>
      <c r="J153" s="472"/>
      <c r="K153" s="258"/>
      <c r="L153" s="423"/>
      <c r="M153" s="258"/>
      <c r="N153" s="484"/>
      <c r="O153" s="594"/>
      <c r="P153" s="594"/>
      <c r="Q153" s="594"/>
      <c r="R153" s="594"/>
      <c r="S153" s="594"/>
      <c r="T153" s="594"/>
      <c r="U153" s="485"/>
      <c r="V153" s="336"/>
      <c r="W153" s="484"/>
      <c r="X153" s="594"/>
      <c r="Y153" s="594"/>
      <c r="Z153" s="594"/>
      <c r="AA153" s="594"/>
      <c r="AB153" s="594"/>
      <c r="AC153" s="594"/>
      <c r="AD153" s="594"/>
      <c r="AE153" s="485"/>
      <c r="AF153" s="337"/>
      <c r="AG153" s="423"/>
      <c r="AH153" s="282"/>
      <c r="AI153" s="242" t="str">
        <f>IF(AG153&lt;&gt;"",IF(AG153="Membre","50%","100%"),"")</f>
        <v/>
      </c>
      <c r="AJ153" s="227"/>
      <c r="AK153" s="304" t="str">
        <f>IF(AI153="","",AI153*10)</f>
        <v/>
      </c>
      <c r="AL153" s="213"/>
      <c r="AM153" s="213"/>
      <c r="AN153" s="267"/>
      <c r="AP153" s="299" t="str">
        <f t="shared" si="60"/>
        <v/>
      </c>
    </row>
    <row r="154" spans="1:65" ht="15" customHeight="1">
      <c r="A154" s="267"/>
      <c r="B154" s="213"/>
      <c r="C154" s="213"/>
      <c r="D154" s="242">
        <v>2</v>
      </c>
      <c r="E154" s="227"/>
      <c r="F154" s="254"/>
      <c r="G154" s="258"/>
      <c r="H154" s="472"/>
      <c r="I154" s="472"/>
      <c r="J154" s="472"/>
      <c r="K154" s="258"/>
      <c r="L154" s="423"/>
      <c r="M154" s="258"/>
      <c r="N154" s="484"/>
      <c r="O154" s="594"/>
      <c r="P154" s="594"/>
      <c r="Q154" s="594"/>
      <c r="R154" s="594"/>
      <c r="S154" s="594"/>
      <c r="T154" s="594"/>
      <c r="U154" s="485"/>
      <c r="V154" s="336"/>
      <c r="W154" s="484"/>
      <c r="X154" s="594"/>
      <c r="Y154" s="594"/>
      <c r="Z154" s="594"/>
      <c r="AA154" s="594"/>
      <c r="AB154" s="594"/>
      <c r="AC154" s="594"/>
      <c r="AD154" s="594"/>
      <c r="AE154" s="485"/>
      <c r="AF154" s="337"/>
      <c r="AG154" s="423"/>
      <c r="AH154" s="282"/>
      <c r="AI154" s="430" t="str">
        <f t="shared" ref="AI154:AI155" si="65">IF(AG154&lt;&gt;"",IF(AG154="Membre","50%","100%"),"")</f>
        <v/>
      </c>
      <c r="AJ154" s="227"/>
      <c r="AK154" s="304" t="str">
        <f>IF(AI154="","",AI154*10)</f>
        <v/>
      </c>
      <c r="AL154" s="213"/>
      <c r="AM154" s="213"/>
      <c r="AN154" s="267"/>
      <c r="AP154" s="299" t="str">
        <f t="shared" si="60"/>
        <v/>
      </c>
    </row>
    <row r="155" spans="1:65" ht="15" customHeight="1">
      <c r="A155" s="267"/>
      <c r="B155" s="213"/>
      <c r="C155" s="213"/>
      <c r="D155" s="242">
        <v>3</v>
      </c>
      <c r="E155" s="227"/>
      <c r="F155" s="254"/>
      <c r="G155" s="258"/>
      <c r="H155" s="472"/>
      <c r="I155" s="472"/>
      <c r="J155" s="472"/>
      <c r="K155" s="258"/>
      <c r="L155" s="423"/>
      <c r="M155" s="258"/>
      <c r="N155" s="484"/>
      <c r="O155" s="594"/>
      <c r="P155" s="594"/>
      <c r="Q155" s="594"/>
      <c r="R155" s="594"/>
      <c r="S155" s="594"/>
      <c r="T155" s="594"/>
      <c r="U155" s="485"/>
      <c r="V155" s="336"/>
      <c r="W155" s="484"/>
      <c r="X155" s="594"/>
      <c r="Y155" s="594"/>
      <c r="Z155" s="594"/>
      <c r="AA155" s="594"/>
      <c r="AB155" s="594"/>
      <c r="AC155" s="594"/>
      <c r="AD155" s="594"/>
      <c r="AE155" s="485"/>
      <c r="AF155" s="337"/>
      <c r="AG155" s="423"/>
      <c r="AH155" s="282"/>
      <c r="AI155" s="430" t="str">
        <f t="shared" si="65"/>
        <v/>
      </c>
      <c r="AJ155" s="227"/>
      <c r="AK155" s="304" t="str">
        <f>IF(AI155="","",AI155*10)</f>
        <v/>
      </c>
      <c r="AL155" s="213"/>
      <c r="AM155" s="213"/>
      <c r="AN155" s="267"/>
      <c r="AP155" s="299" t="str">
        <f t="shared" si="60"/>
        <v/>
      </c>
      <c r="BM155" s="307">
        <v>23</v>
      </c>
    </row>
    <row r="156" spans="1:65" ht="3.95" customHeight="1">
      <c r="A156" s="267"/>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309"/>
      <c r="AL156" s="213"/>
      <c r="AM156" s="213"/>
      <c r="AN156" s="267"/>
      <c r="AP156" s="299">
        <f t="shared" si="60"/>
        <v>0</v>
      </c>
    </row>
    <row r="157" spans="1:65" ht="17.100000000000001" customHeight="1">
      <c r="A157" s="267"/>
      <c r="B157" s="213"/>
      <c r="C157" s="587" t="s">
        <v>1888</v>
      </c>
      <c r="D157" s="588"/>
      <c r="E157" s="588"/>
      <c r="F157" s="588"/>
      <c r="G157" s="588"/>
      <c r="H157" s="588"/>
      <c r="I157" s="588"/>
      <c r="J157" s="588"/>
      <c r="K157" s="588"/>
      <c r="L157" s="588"/>
      <c r="M157" s="588"/>
      <c r="N157" s="588"/>
      <c r="O157" s="588"/>
      <c r="P157" s="588"/>
      <c r="Q157" s="588"/>
      <c r="R157" s="588"/>
      <c r="S157" s="266"/>
      <c r="T157" s="266"/>
      <c r="U157" s="266"/>
      <c r="V157" s="266"/>
      <c r="W157" s="266"/>
      <c r="X157" s="266"/>
      <c r="Y157" s="266"/>
      <c r="Z157" s="266"/>
      <c r="AA157" s="589" t="s">
        <v>1889</v>
      </c>
      <c r="AB157" s="589"/>
      <c r="AC157" s="589"/>
      <c r="AD157" s="589"/>
      <c r="AE157" s="589"/>
      <c r="AF157" s="589"/>
      <c r="AG157" s="589"/>
      <c r="AH157" s="589"/>
      <c r="AI157" s="589"/>
      <c r="AJ157" s="589"/>
      <c r="AK157" s="589"/>
      <c r="AL157" s="590"/>
      <c r="AM157" s="213"/>
      <c r="AN157" s="267"/>
      <c r="AP157" s="299">
        <f t="shared" si="60"/>
        <v>0</v>
      </c>
    </row>
    <row r="158" spans="1:65" ht="3.95" customHeight="1">
      <c r="A158" s="267"/>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309"/>
      <c r="AL158" s="213"/>
      <c r="AM158" s="213"/>
      <c r="AN158" s="267"/>
      <c r="AP158" s="299">
        <f t="shared" si="60"/>
        <v>0</v>
      </c>
    </row>
    <row r="159" spans="1:65" ht="17.100000000000001" customHeight="1">
      <c r="A159" s="267"/>
      <c r="B159" s="213"/>
      <c r="C159" s="603" t="s">
        <v>1765</v>
      </c>
      <c r="D159" s="604"/>
      <c r="E159" s="604"/>
      <c r="F159" s="604"/>
      <c r="G159" s="604"/>
      <c r="H159" s="604"/>
      <c r="I159" s="604"/>
      <c r="J159" s="604"/>
      <c r="K159" s="604"/>
      <c r="L159" s="604"/>
      <c r="M159" s="604"/>
      <c r="N159" s="270"/>
      <c r="O159" s="270"/>
      <c r="P159" s="270"/>
      <c r="Q159" s="270"/>
      <c r="R159" s="271" t="s">
        <v>1710</v>
      </c>
      <c r="S159" s="271"/>
      <c r="T159" s="271"/>
      <c r="U159" s="271"/>
      <c r="V159" s="271"/>
      <c r="W159" s="271"/>
      <c r="X159" s="271"/>
      <c r="Y159" s="271"/>
      <c r="Z159" s="271"/>
      <c r="AA159" s="601" t="s">
        <v>1767</v>
      </c>
      <c r="AB159" s="601"/>
      <c r="AC159" s="601"/>
      <c r="AD159" s="601"/>
      <c r="AE159" s="601"/>
      <c r="AF159" s="601"/>
      <c r="AG159" s="601"/>
      <c r="AH159" s="601"/>
      <c r="AI159" s="601"/>
      <c r="AJ159" s="602"/>
      <c r="AK159" s="607" t="s">
        <v>2068</v>
      </c>
      <c r="AL159" s="608"/>
      <c r="AM159" s="213"/>
      <c r="AN159" s="267"/>
      <c r="AP159" s="299">
        <f t="shared" si="60"/>
        <v>0</v>
      </c>
    </row>
    <row r="160" spans="1:65" ht="3.95" customHeight="1">
      <c r="A160" s="267"/>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176"/>
      <c r="AF160" s="176"/>
      <c r="AG160" s="176"/>
      <c r="AH160" s="213"/>
      <c r="AI160" s="213"/>
      <c r="AJ160" s="213"/>
      <c r="AK160" s="309"/>
      <c r="AL160" s="213"/>
      <c r="AM160" s="213"/>
      <c r="AN160" s="267"/>
      <c r="AP160" s="299">
        <f t="shared" si="60"/>
        <v>0</v>
      </c>
    </row>
    <row r="161" spans="1:67" ht="14.1" customHeight="1">
      <c r="A161" s="267"/>
      <c r="B161" s="213"/>
      <c r="C161" s="213"/>
      <c r="D161" s="280" t="s">
        <v>1698</v>
      </c>
      <c r="E161" s="273"/>
      <c r="F161" s="280" t="s">
        <v>1759</v>
      </c>
      <c r="G161" s="273"/>
      <c r="H161" s="652" t="s">
        <v>1760</v>
      </c>
      <c r="I161" s="653"/>
      <c r="J161" s="653"/>
      <c r="K161" s="653"/>
      <c r="L161" s="654"/>
      <c r="M161" s="321"/>
      <c r="N161" s="652" t="s">
        <v>3839</v>
      </c>
      <c r="O161" s="653"/>
      <c r="P161" s="654"/>
      <c r="Q161" s="282"/>
      <c r="R161" s="611" t="s">
        <v>1718</v>
      </c>
      <c r="S161" s="612"/>
      <c r="T161" s="612"/>
      <c r="U161" s="612"/>
      <c r="V161" s="612"/>
      <c r="W161" s="612"/>
      <c r="X161" s="613"/>
      <c r="Y161" s="322"/>
      <c r="Z161" s="617" t="s">
        <v>1762</v>
      </c>
      <c r="AA161" s="618"/>
      <c r="AB161" s="618"/>
      <c r="AC161" s="618"/>
      <c r="AD161" s="618"/>
      <c r="AE161" s="618"/>
      <c r="AF161" s="618"/>
      <c r="AG161" s="619"/>
      <c r="AI161" s="323" t="s">
        <v>2071</v>
      </c>
      <c r="AJ161" s="282"/>
      <c r="AK161" s="287" t="s">
        <v>1704</v>
      </c>
      <c r="AL161" s="213"/>
      <c r="AM161" s="213"/>
      <c r="AN161" s="267"/>
      <c r="AP161" s="299">
        <f t="shared" si="60"/>
        <v>0</v>
      </c>
    </row>
    <row r="162" spans="1:67" s="233" customFormat="1" ht="14.1" customHeight="1">
      <c r="A162" s="320"/>
      <c r="B162" s="230"/>
      <c r="C162" s="230"/>
      <c r="D162" s="292" t="s">
        <v>794</v>
      </c>
      <c r="E162" s="273"/>
      <c r="F162" s="292" t="s">
        <v>1897</v>
      </c>
      <c r="G162" s="273"/>
      <c r="H162" s="655" t="s">
        <v>800</v>
      </c>
      <c r="I162" s="656"/>
      <c r="J162" s="656"/>
      <c r="K162" s="656"/>
      <c r="L162" s="657"/>
      <c r="M162" s="321"/>
      <c r="N162" s="655" t="s">
        <v>3836</v>
      </c>
      <c r="O162" s="656"/>
      <c r="P162" s="657"/>
      <c r="Q162" s="282"/>
      <c r="R162" s="614" t="s">
        <v>799</v>
      </c>
      <c r="S162" s="615"/>
      <c r="T162" s="615"/>
      <c r="U162" s="615"/>
      <c r="V162" s="615"/>
      <c r="W162" s="615"/>
      <c r="X162" s="616"/>
      <c r="Y162" s="322"/>
      <c r="Z162" s="591" t="s">
        <v>1763</v>
      </c>
      <c r="AA162" s="592"/>
      <c r="AB162" s="592"/>
      <c r="AC162" s="592"/>
      <c r="AD162" s="592"/>
      <c r="AE162" s="592"/>
      <c r="AF162" s="592"/>
      <c r="AG162" s="593"/>
      <c r="AI162" s="253" t="s">
        <v>1764</v>
      </c>
      <c r="AJ162" s="282"/>
      <c r="AK162" s="296" t="s">
        <v>797</v>
      </c>
      <c r="AL162" s="230"/>
      <c r="AM162" s="230"/>
      <c r="AN162" s="320"/>
      <c r="AP162" s="299">
        <f t="shared" si="60"/>
        <v>0</v>
      </c>
    </row>
    <row r="163" spans="1:67" ht="3.95" customHeight="1">
      <c r="A163" s="267"/>
      <c r="B163" s="213"/>
      <c r="C163" s="208"/>
      <c r="D163" s="217"/>
      <c r="E163" s="217"/>
      <c r="F163" s="217"/>
      <c r="G163" s="217"/>
      <c r="H163" s="217"/>
      <c r="I163" s="217"/>
      <c r="J163" s="217"/>
      <c r="K163" s="217"/>
      <c r="L163" s="208"/>
      <c r="M163" s="321"/>
      <c r="N163" s="208"/>
      <c r="O163" s="208"/>
      <c r="P163" s="208"/>
      <c r="Q163" s="208"/>
      <c r="R163" s="208"/>
      <c r="S163" s="208"/>
      <c r="T163" s="208"/>
      <c r="U163" s="208"/>
      <c r="V163" s="208"/>
      <c r="W163" s="208"/>
      <c r="X163" s="208"/>
      <c r="Y163" s="322"/>
      <c r="Z163" s="208"/>
      <c r="AA163" s="208"/>
      <c r="AB163" s="282"/>
      <c r="AC163" s="208"/>
      <c r="AD163" s="208"/>
      <c r="AE163" s="208"/>
      <c r="AF163" s="282"/>
      <c r="AG163" s="208"/>
      <c r="AH163" s="233"/>
      <c r="AI163" s="208"/>
      <c r="AJ163" s="208"/>
      <c r="AK163" s="298"/>
      <c r="AL163" s="208"/>
      <c r="AM163" s="213"/>
      <c r="AN163" s="267"/>
      <c r="AP163" s="299">
        <f t="shared" si="60"/>
        <v>0</v>
      </c>
    </row>
    <row r="164" spans="1:67" ht="15" customHeight="1">
      <c r="A164" s="267"/>
      <c r="B164" s="213"/>
      <c r="C164" s="213"/>
      <c r="D164" s="242">
        <v>1</v>
      </c>
      <c r="E164" s="227"/>
      <c r="F164" s="254"/>
      <c r="G164" s="258"/>
      <c r="H164" s="484"/>
      <c r="I164" s="594"/>
      <c r="J164" s="594"/>
      <c r="K164" s="594"/>
      <c r="L164" s="485"/>
      <c r="M164" s="338"/>
      <c r="N164" s="605"/>
      <c r="O164" s="658"/>
      <c r="P164" s="606"/>
      <c r="Q164" s="258"/>
      <c r="R164" s="484"/>
      <c r="S164" s="594"/>
      <c r="T164" s="594"/>
      <c r="U164" s="594"/>
      <c r="V164" s="594"/>
      <c r="W164" s="594"/>
      <c r="X164" s="485"/>
      <c r="Y164" s="134"/>
      <c r="Z164" s="484"/>
      <c r="AA164" s="594"/>
      <c r="AB164" s="594"/>
      <c r="AC164" s="594"/>
      <c r="AD164" s="594"/>
      <c r="AE164" s="594"/>
      <c r="AF164" s="594"/>
      <c r="AG164" s="485"/>
      <c r="AH164" s="339"/>
      <c r="AI164" s="429"/>
      <c r="AJ164" s="302"/>
      <c r="AK164" s="304" t="str">
        <f>IF(AI164="","",IF(AI164="D",200*0.2,200*1))</f>
        <v/>
      </c>
      <c r="AL164" s="213"/>
      <c r="AM164" s="213"/>
      <c r="AN164" s="267"/>
      <c r="AP164" s="299" t="str">
        <f t="shared" si="60"/>
        <v/>
      </c>
    </row>
    <row r="165" spans="1:67" ht="15" customHeight="1">
      <c r="A165" s="267"/>
      <c r="B165" s="213"/>
      <c r="C165" s="213"/>
      <c r="D165" s="242">
        <v>2</v>
      </c>
      <c r="E165" s="227"/>
      <c r="F165" s="254"/>
      <c r="G165" s="258"/>
      <c r="H165" s="484"/>
      <c r="I165" s="594"/>
      <c r="J165" s="594"/>
      <c r="K165" s="594"/>
      <c r="L165" s="485"/>
      <c r="M165" s="338"/>
      <c r="N165" s="605"/>
      <c r="O165" s="658"/>
      <c r="P165" s="606"/>
      <c r="Q165" s="258"/>
      <c r="R165" s="484"/>
      <c r="S165" s="594"/>
      <c r="T165" s="594"/>
      <c r="U165" s="594"/>
      <c r="V165" s="594"/>
      <c r="W165" s="594"/>
      <c r="X165" s="485"/>
      <c r="Y165" s="134"/>
      <c r="Z165" s="484"/>
      <c r="AA165" s="594"/>
      <c r="AB165" s="594"/>
      <c r="AC165" s="594"/>
      <c r="AD165" s="594"/>
      <c r="AE165" s="594"/>
      <c r="AF165" s="594"/>
      <c r="AG165" s="485"/>
      <c r="AH165" s="339"/>
      <c r="AI165" s="429"/>
      <c r="AJ165" s="302"/>
      <c r="AK165" s="304" t="str">
        <f t="shared" ref="AK165:AK166" si="66">IF(AI165="","",IF(AI165="D",200*0.2,200*1))</f>
        <v/>
      </c>
      <c r="AL165" s="213"/>
      <c r="AM165" s="213"/>
      <c r="AN165" s="267"/>
      <c r="AP165" s="299" t="str">
        <f t="shared" si="60"/>
        <v/>
      </c>
    </row>
    <row r="166" spans="1:67" ht="15" customHeight="1">
      <c r="A166" s="267"/>
      <c r="B166" s="213"/>
      <c r="C166" s="213"/>
      <c r="D166" s="242">
        <v>3</v>
      </c>
      <c r="E166" s="227"/>
      <c r="F166" s="254"/>
      <c r="G166" s="258"/>
      <c r="H166" s="484"/>
      <c r="I166" s="594"/>
      <c r="J166" s="594"/>
      <c r="K166" s="594"/>
      <c r="L166" s="485"/>
      <c r="M166" s="338"/>
      <c r="N166" s="605"/>
      <c r="O166" s="658"/>
      <c r="P166" s="606"/>
      <c r="Q166" s="258"/>
      <c r="R166" s="484"/>
      <c r="S166" s="594"/>
      <c r="T166" s="594"/>
      <c r="U166" s="594"/>
      <c r="V166" s="594"/>
      <c r="W166" s="594"/>
      <c r="X166" s="485"/>
      <c r="Y166" s="134"/>
      <c r="Z166" s="484"/>
      <c r="AA166" s="594"/>
      <c r="AB166" s="594"/>
      <c r="AC166" s="594"/>
      <c r="AD166" s="594"/>
      <c r="AE166" s="594"/>
      <c r="AF166" s="594"/>
      <c r="AG166" s="485"/>
      <c r="AH166" s="339"/>
      <c r="AI166" s="429"/>
      <c r="AJ166" s="302"/>
      <c r="AK166" s="304" t="str">
        <f t="shared" si="66"/>
        <v/>
      </c>
      <c r="AL166" s="213"/>
      <c r="AM166" s="213"/>
      <c r="AN166" s="267"/>
      <c r="AP166" s="299" t="str">
        <f t="shared" si="60"/>
        <v/>
      </c>
      <c r="BN166" s="307">
        <v>24</v>
      </c>
    </row>
    <row r="167" spans="1:67" ht="3.95" customHeight="1">
      <c r="A167" s="267"/>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309"/>
      <c r="AL167" s="213"/>
      <c r="AM167" s="213"/>
      <c r="AN167" s="267"/>
      <c r="AP167" s="299">
        <f t="shared" si="60"/>
        <v>0</v>
      </c>
    </row>
    <row r="168" spans="1:67" ht="17.100000000000001" customHeight="1">
      <c r="A168" s="267"/>
      <c r="B168" s="213"/>
      <c r="C168" s="603" t="s">
        <v>1766</v>
      </c>
      <c r="D168" s="604"/>
      <c r="E168" s="604"/>
      <c r="F168" s="604"/>
      <c r="G168" s="604"/>
      <c r="H168" s="604"/>
      <c r="I168" s="604"/>
      <c r="J168" s="604"/>
      <c r="K168" s="604"/>
      <c r="L168" s="604"/>
      <c r="M168" s="604"/>
      <c r="N168" s="270"/>
      <c r="O168" s="270"/>
      <c r="P168" s="270"/>
      <c r="Q168" s="270"/>
      <c r="R168" s="271" t="s">
        <v>1711</v>
      </c>
      <c r="S168" s="271"/>
      <c r="T168" s="271"/>
      <c r="U168" s="271"/>
      <c r="V168" s="271"/>
      <c r="W168" s="271"/>
      <c r="X168" s="271"/>
      <c r="Y168" s="271"/>
      <c r="Z168" s="271"/>
      <c r="AA168" s="601" t="s">
        <v>1768</v>
      </c>
      <c r="AB168" s="601"/>
      <c r="AC168" s="601"/>
      <c r="AD168" s="601"/>
      <c r="AE168" s="601"/>
      <c r="AF168" s="601"/>
      <c r="AG168" s="601"/>
      <c r="AH168" s="601"/>
      <c r="AI168" s="601"/>
      <c r="AJ168" s="602"/>
      <c r="AK168" s="585" t="s">
        <v>1873</v>
      </c>
      <c r="AL168" s="586"/>
      <c r="AM168" s="213"/>
      <c r="AN168" s="267"/>
      <c r="AP168" s="299">
        <f t="shared" si="60"/>
        <v>0</v>
      </c>
    </row>
    <row r="169" spans="1:67" ht="3.95" customHeight="1">
      <c r="A169" s="267"/>
      <c r="B169" s="213"/>
      <c r="C169" s="208"/>
      <c r="D169" s="217"/>
      <c r="E169" s="217"/>
      <c r="F169" s="217"/>
      <c r="G169" s="217"/>
      <c r="H169" s="217"/>
      <c r="I169" s="217"/>
      <c r="J169" s="217"/>
      <c r="K169" s="217"/>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98"/>
      <c r="AL169" s="208"/>
      <c r="AM169" s="213"/>
      <c r="AN169" s="267"/>
      <c r="AP169" s="299">
        <f t="shared" si="60"/>
        <v>0</v>
      </c>
    </row>
    <row r="170" spans="1:67" ht="15" customHeight="1">
      <c r="A170" s="267"/>
      <c r="B170" s="213"/>
      <c r="C170" s="213"/>
      <c r="D170" s="242">
        <v>1</v>
      </c>
      <c r="E170" s="227"/>
      <c r="F170" s="425"/>
      <c r="G170" s="258"/>
      <c r="H170" s="484"/>
      <c r="I170" s="594"/>
      <c r="J170" s="594"/>
      <c r="K170" s="594"/>
      <c r="L170" s="485"/>
      <c r="M170" s="338"/>
      <c r="N170" s="605"/>
      <c r="O170" s="658"/>
      <c r="P170" s="606"/>
      <c r="Q170" s="258"/>
      <c r="R170" s="484"/>
      <c r="S170" s="594"/>
      <c r="T170" s="594"/>
      <c r="U170" s="594"/>
      <c r="V170" s="594"/>
      <c r="W170" s="594"/>
      <c r="X170" s="485"/>
      <c r="Y170" s="134"/>
      <c r="Z170" s="484"/>
      <c r="AA170" s="594"/>
      <c r="AB170" s="594"/>
      <c r="AC170" s="594"/>
      <c r="AD170" s="594"/>
      <c r="AE170" s="594"/>
      <c r="AF170" s="594"/>
      <c r="AG170" s="485"/>
      <c r="AH170" s="339"/>
      <c r="AI170" s="429"/>
      <c r="AJ170" s="302"/>
      <c r="AK170" s="304" t="str">
        <f>IF(AI170="","",IF(AI170="D",50*0.2,50*1))</f>
        <v/>
      </c>
      <c r="AL170" s="213"/>
      <c r="AM170" s="213"/>
      <c r="AN170" s="267"/>
      <c r="AP170" s="299" t="str">
        <f t="shared" si="60"/>
        <v/>
      </c>
    </row>
    <row r="171" spans="1:67" ht="15" customHeight="1">
      <c r="A171" s="267"/>
      <c r="B171" s="213"/>
      <c r="C171" s="213"/>
      <c r="D171" s="242">
        <v>2</v>
      </c>
      <c r="E171" s="227"/>
      <c r="F171" s="425"/>
      <c r="G171" s="258"/>
      <c r="H171" s="484"/>
      <c r="I171" s="594"/>
      <c r="J171" s="594"/>
      <c r="K171" s="594"/>
      <c r="L171" s="485"/>
      <c r="M171" s="338"/>
      <c r="N171" s="605"/>
      <c r="O171" s="658"/>
      <c r="P171" s="606"/>
      <c r="Q171" s="258"/>
      <c r="R171" s="484"/>
      <c r="S171" s="594"/>
      <c r="T171" s="594"/>
      <c r="U171" s="594"/>
      <c r="V171" s="594"/>
      <c r="W171" s="594"/>
      <c r="X171" s="485"/>
      <c r="Y171" s="134"/>
      <c r="Z171" s="484"/>
      <c r="AA171" s="594"/>
      <c r="AB171" s="594"/>
      <c r="AC171" s="594"/>
      <c r="AD171" s="594"/>
      <c r="AE171" s="594"/>
      <c r="AF171" s="594"/>
      <c r="AG171" s="485"/>
      <c r="AH171" s="339"/>
      <c r="AI171" s="429"/>
      <c r="AJ171" s="302"/>
      <c r="AK171" s="304" t="str">
        <f t="shared" ref="AK171:AK172" si="67">IF(AI171="","",IF(AI171="D",50*0.2,50*1))</f>
        <v/>
      </c>
      <c r="AL171" s="213"/>
      <c r="AM171" s="213"/>
      <c r="AN171" s="267"/>
      <c r="AP171" s="299" t="str">
        <f t="shared" si="60"/>
        <v/>
      </c>
    </row>
    <row r="172" spans="1:67" ht="15" customHeight="1">
      <c r="A172" s="267"/>
      <c r="B172" s="213"/>
      <c r="C172" s="213"/>
      <c r="D172" s="242">
        <v>3</v>
      </c>
      <c r="E172" s="227"/>
      <c r="F172" s="425"/>
      <c r="G172" s="258"/>
      <c r="H172" s="484"/>
      <c r="I172" s="594"/>
      <c r="J172" s="594"/>
      <c r="K172" s="594"/>
      <c r="L172" s="485"/>
      <c r="M172" s="338"/>
      <c r="N172" s="605"/>
      <c r="O172" s="658"/>
      <c r="P172" s="606"/>
      <c r="Q172" s="258"/>
      <c r="R172" s="484"/>
      <c r="S172" s="594"/>
      <c r="T172" s="594"/>
      <c r="U172" s="594"/>
      <c r="V172" s="594"/>
      <c r="W172" s="594"/>
      <c r="X172" s="485"/>
      <c r="Y172" s="134"/>
      <c r="Z172" s="484"/>
      <c r="AA172" s="594"/>
      <c r="AB172" s="594"/>
      <c r="AC172" s="594"/>
      <c r="AD172" s="594"/>
      <c r="AE172" s="594"/>
      <c r="AF172" s="594"/>
      <c r="AG172" s="485"/>
      <c r="AH172" s="339"/>
      <c r="AI172" s="429"/>
      <c r="AJ172" s="302"/>
      <c r="AK172" s="304" t="str">
        <f t="shared" si="67"/>
        <v/>
      </c>
      <c r="AL172" s="213"/>
      <c r="AM172" s="213"/>
      <c r="AN172" s="267"/>
      <c r="AP172" s="299" t="str">
        <f t="shared" si="60"/>
        <v/>
      </c>
      <c r="BO172" s="307">
        <v>25</v>
      </c>
    </row>
    <row r="173" spans="1:67" ht="3.95" customHeight="1">
      <c r="A173" s="267"/>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309"/>
      <c r="AL173" s="213"/>
      <c r="AM173" s="213"/>
      <c r="AN173" s="267"/>
      <c r="AP173" s="299"/>
    </row>
    <row r="174" spans="1:67" ht="15" customHeight="1" thickBot="1">
      <c r="A174" s="267"/>
      <c r="B174" s="324"/>
      <c r="C174" s="213"/>
      <c r="D174" s="213"/>
      <c r="E174" s="213"/>
      <c r="F174" s="213"/>
      <c r="G174" s="213"/>
      <c r="H174" s="213"/>
      <c r="I174" s="213"/>
      <c r="J174" s="213"/>
      <c r="K174" s="213"/>
      <c r="L174" s="324"/>
      <c r="M174" s="324"/>
      <c r="N174" s="324"/>
      <c r="O174" s="324"/>
      <c r="P174" s="324"/>
      <c r="Q174" s="324"/>
      <c r="R174" s="324"/>
      <c r="S174" s="324"/>
      <c r="T174" s="324"/>
      <c r="U174" s="324"/>
      <c r="V174" s="324"/>
      <c r="W174" s="324"/>
      <c r="X174" s="324"/>
      <c r="Y174" s="324"/>
      <c r="Z174" s="324"/>
      <c r="AA174" s="324"/>
      <c r="AB174" s="324"/>
      <c r="AC174" s="324"/>
      <c r="AD174" s="324"/>
      <c r="AE174" s="213"/>
      <c r="AF174" s="213"/>
      <c r="AG174" s="213"/>
      <c r="AH174" s="213"/>
      <c r="AI174" s="213"/>
      <c r="AJ174" s="213"/>
      <c r="AK174" s="309"/>
      <c r="AL174" s="213"/>
      <c r="AM174" s="324"/>
      <c r="AN174" s="267"/>
      <c r="AP174" s="299"/>
    </row>
    <row r="175" spans="1:67" ht="15" customHeight="1">
      <c r="A175" s="267"/>
      <c r="B175" s="325"/>
      <c r="C175" s="644" t="s">
        <v>1890</v>
      </c>
      <c r="D175" s="645"/>
      <c r="E175" s="645"/>
      <c r="F175" s="645"/>
      <c r="G175" s="646"/>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644" t="s">
        <v>1898</v>
      </c>
      <c r="AH175" s="645"/>
      <c r="AI175" s="645"/>
      <c r="AJ175" s="645"/>
      <c r="AK175" s="645"/>
      <c r="AL175" s="646"/>
      <c r="AM175" s="326"/>
      <c r="AN175" s="267"/>
      <c r="AP175" s="299"/>
    </row>
    <row r="176" spans="1:67" ht="15" customHeight="1">
      <c r="A176" s="267"/>
      <c r="B176" s="327"/>
      <c r="C176" s="647"/>
      <c r="D176" s="648"/>
      <c r="E176" s="648"/>
      <c r="F176" s="648"/>
      <c r="G176" s="649"/>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647"/>
      <c r="AH176" s="648"/>
      <c r="AI176" s="648"/>
      <c r="AJ176" s="648"/>
      <c r="AK176" s="648"/>
      <c r="AL176" s="649"/>
      <c r="AM176" s="328"/>
      <c r="AN176" s="267"/>
      <c r="AP176" s="299"/>
    </row>
    <row r="177" spans="1:42" ht="17.100000000000001" customHeight="1">
      <c r="A177" s="267"/>
      <c r="B177" s="327"/>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9"/>
      <c r="AL177" s="328"/>
      <c r="AM177" s="328"/>
      <c r="AN177" s="267"/>
      <c r="AP177" s="299"/>
    </row>
    <row r="178" spans="1:42" ht="17.100000000000001" customHeight="1">
      <c r="A178" s="267"/>
      <c r="B178" s="327"/>
      <c r="C178" s="327"/>
      <c r="D178" s="638" t="s">
        <v>1891</v>
      </c>
      <c r="E178" s="639"/>
      <c r="F178" s="639"/>
      <c r="G178" s="639"/>
      <c r="H178" s="639"/>
      <c r="I178" s="639"/>
      <c r="J178" s="639"/>
      <c r="K178" s="639"/>
      <c r="L178" s="639"/>
      <c r="M178" s="639"/>
      <c r="N178" s="330"/>
      <c r="O178" s="330"/>
      <c r="P178" s="330"/>
      <c r="Q178" s="330"/>
      <c r="R178" s="638" t="s">
        <v>2072</v>
      </c>
      <c r="S178" s="639"/>
      <c r="T178" s="639"/>
      <c r="U178" s="639"/>
      <c r="V178" s="640"/>
      <c r="W178" s="638" t="s">
        <v>1895</v>
      </c>
      <c r="X178" s="639"/>
      <c r="Y178" s="639"/>
      <c r="Z178" s="639"/>
      <c r="AA178" s="639"/>
      <c r="AB178" s="639"/>
      <c r="AC178" s="639"/>
      <c r="AD178" s="639"/>
      <c r="AE178" s="639"/>
      <c r="AF178" s="639"/>
      <c r="AG178" s="639"/>
      <c r="AH178" s="639"/>
      <c r="AI178" s="639"/>
      <c r="AJ178" s="639"/>
      <c r="AK178" s="640"/>
      <c r="AL178" s="328"/>
      <c r="AM178" s="328"/>
      <c r="AN178" s="267"/>
      <c r="AP178" s="299"/>
    </row>
    <row r="179" spans="1:42" ht="17.100000000000001" customHeight="1">
      <c r="A179" s="267"/>
      <c r="B179" s="327"/>
      <c r="C179" s="327"/>
      <c r="D179" s="635" t="s">
        <v>1866</v>
      </c>
      <c r="E179" s="636"/>
      <c r="F179" s="636"/>
      <c r="G179" s="636"/>
      <c r="H179" s="636"/>
      <c r="I179" s="636"/>
      <c r="J179" s="636"/>
      <c r="K179" s="636"/>
      <c r="L179" s="636"/>
      <c r="M179" s="636"/>
      <c r="N179" s="636"/>
      <c r="O179" s="636"/>
      <c r="P179" s="636"/>
      <c r="Q179" s="637"/>
      <c r="R179" s="638">
        <f>SUM(AP8:AP47)</f>
        <v>1219.9999999999998</v>
      </c>
      <c r="S179" s="639"/>
      <c r="T179" s="639"/>
      <c r="U179" s="639"/>
      <c r="V179" s="640"/>
      <c r="W179" s="641" t="s">
        <v>1892</v>
      </c>
      <c r="X179" s="642"/>
      <c r="Y179" s="642"/>
      <c r="Z179" s="642"/>
      <c r="AA179" s="642"/>
      <c r="AB179" s="642"/>
      <c r="AC179" s="642"/>
      <c r="AD179" s="642"/>
      <c r="AE179" s="642"/>
      <c r="AF179" s="642"/>
      <c r="AG179" s="642"/>
      <c r="AH179" s="642"/>
      <c r="AI179" s="642"/>
      <c r="AJ179" s="642"/>
      <c r="AK179" s="643"/>
      <c r="AL179" s="328"/>
      <c r="AM179" s="328"/>
      <c r="AN179" s="267"/>
      <c r="AP179" s="299"/>
    </row>
    <row r="180" spans="1:42" ht="17.100000000000001" customHeight="1">
      <c r="A180" s="267"/>
      <c r="B180" s="327"/>
      <c r="C180" s="327"/>
      <c r="D180" s="635" t="s">
        <v>1867</v>
      </c>
      <c r="E180" s="636"/>
      <c r="F180" s="636"/>
      <c r="G180" s="636"/>
      <c r="H180" s="636"/>
      <c r="I180" s="636"/>
      <c r="J180" s="636"/>
      <c r="K180" s="636"/>
      <c r="L180" s="636"/>
      <c r="M180" s="636"/>
      <c r="N180" s="636"/>
      <c r="O180" s="636"/>
      <c r="P180" s="636"/>
      <c r="Q180" s="637"/>
      <c r="R180" s="638">
        <f>SUM(AP56:AP106)</f>
        <v>62.5</v>
      </c>
      <c r="S180" s="639"/>
      <c r="T180" s="639"/>
      <c r="U180" s="639"/>
      <c r="V180" s="640"/>
      <c r="W180" s="641" t="s">
        <v>1896</v>
      </c>
      <c r="X180" s="642"/>
      <c r="Y180" s="642"/>
      <c r="Z180" s="642"/>
      <c r="AA180" s="642"/>
      <c r="AB180" s="642"/>
      <c r="AC180" s="642"/>
      <c r="AD180" s="642"/>
      <c r="AE180" s="642"/>
      <c r="AF180" s="642"/>
      <c r="AG180" s="642"/>
      <c r="AH180" s="642"/>
      <c r="AI180" s="642"/>
      <c r="AJ180" s="642"/>
      <c r="AK180" s="643"/>
      <c r="AL180" s="328"/>
      <c r="AM180" s="328"/>
      <c r="AN180" s="267"/>
      <c r="AP180" s="299"/>
    </row>
    <row r="181" spans="1:42" ht="17.100000000000001" customHeight="1">
      <c r="A181" s="267"/>
      <c r="B181" s="327"/>
      <c r="C181" s="327"/>
      <c r="D181" s="635" t="s">
        <v>1868</v>
      </c>
      <c r="E181" s="636"/>
      <c r="F181" s="636"/>
      <c r="G181" s="636"/>
      <c r="H181" s="636"/>
      <c r="I181" s="636"/>
      <c r="J181" s="636"/>
      <c r="K181" s="636"/>
      <c r="L181" s="636"/>
      <c r="M181" s="636"/>
      <c r="N181" s="636"/>
      <c r="O181" s="636"/>
      <c r="P181" s="636"/>
      <c r="Q181" s="637"/>
      <c r="R181" s="638">
        <f>SUM(AP115:AP155)</f>
        <v>30</v>
      </c>
      <c r="S181" s="639"/>
      <c r="T181" s="639"/>
      <c r="U181" s="639"/>
      <c r="V181" s="640"/>
      <c r="W181" s="641" t="s">
        <v>1893</v>
      </c>
      <c r="X181" s="642"/>
      <c r="Y181" s="642"/>
      <c r="Z181" s="642"/>
      <c r="AA181" s="642"/>
      <c r="AB181" s="642"/>
      <c r="AC181" s="642"/>
      <c r="AD181" s="642"/>
      <c r="AE181" s="642"/>
      <c r="AF181" s="642"/>
      <c r="AG181" s="642"/>
      <c r="AH181" s="642"/>
      <c r="AI181" s="642"/>
      <c r="AJ181" s="642"/>
      <c r="AK181" s="643"/>
      <c r="AL181" s="328"/>
      <c r="AM181" s="328"/>
      <c r="AN181" s="267"/>
      <c r="AP181" s="299"/>
    </row>
    <row r="182" spans="1:42" ht="17.100000000000001" customHeight="1">
      <c r="A182" s="267"/>
      <c r="B182" s="327"/>
      <c r="C182" s="327"/>
      <c r="D182" s="635" t="s">
        <v>1869</v>
      </c>
      <c r="E182" s="636"/>
      <c r="F182" s="636"/>
      <c r="G182" s="636"/>
      <c r="H182" s="636"/>
      <c r="I182" s="636"/>
      <c r="J182" s="636"/>
      <c r="K182" s="636"/>
      <c r="L182" s="636"/>
      <c r="M182" s="636"/>
      <c r="N182" s="636"/>
      <c r="O182" s="636"/>
      <c r="P182" s="636"/>
      <c r="Q182" s="637"/>
      <c r="R182" s="638">
        <f>SUM(AP164:AP172)</f>
        <v>0</v>
      </c>
      <c r="S182" s="639"/>
      <c r="T182" s="639"/>
      <c r="U182" s="639"/>
      <c r="V182" s="640"/>
      <c r="W182" s="641" t="s">
        <v>1889</v>
      </c>
      <c r="X182" s="642"/>
      <c r="Y182" s="642"/>
      <c r="Z182" s="642"/>
      <c r="AA182" s="642"/>
      <c r="AB182" s="642"/>
      <c r="AC182" s="642"/>
      <c r="AD182" s="642"/>
      <c r="AE182" s="642"/>
      <c r="AF182" s="642"/>
      <c r="AG182" s="642"/>
      <c r="AH182" s="642"/>
      <c r="AI182" s="642"/>
      <c r="AJ182" s="642"/>
      <c r="AK182" s="643"/>
      <c r="AL182" s="328"/>
      <c r="AM182" s="328"/>
      <c r="AN182" s="267"/>
      <c r="AP182" s="299"/>
    </row>
    <row r="183" spans="1:42" ht="17.100000000000001" customHeight="1">
      <c r="A183" s="267"/>
      <c r="B183" s="327"/>
      <c r="C183" s="327"/>
      <c r="D183" s="635" t="s">
        <v>3646</v>
      </c>
      <c r="E183" s="636"/>
      <c r="F183" s="636"/>
      <c r="G183" s="636"/>
      <c r="H183" s="636"/>
      <c r="I183" s="636"/>
      <c r="J183" s="636"/>
      <c r="K183" s="636"/>
      <c r="L183" s="636"/>
      <c r="M183" s="636"/>
      <c r="N183" s="636"/>
      <c r="O183" s="636"/>
      <c r="P183" s="636"/>
      <c r="Q183" s="637"/>
      <c r="R183" s="638">
        <f>SUM(R179:V182)</f>
        <v>1312.4999999999998</v>
      </c>
      <c r="S183" s="639"/>
      <c r="T183" s="639"/>
      <c r="U183" s="639"/>
      <c r="V183" s="640"/>
      <c r="W183" s="641" t="s">
        <v>1894</v>
      </c>
      <c r="X183" s="642"/>
      <c r="Y183" s="642"/>
      <c r="Z183" s="642"/>
      <c r="AA183" s="642"/>
      <c r="AB183" s="642"/>
      <c r="AC183" s="642"/>
      <c r="AD183" s="642"/>
      <c r="AE183" s="642"/>
      <c r="AF183" s="642"/>
      <c r="AG183" s="642"/>
      <c r="AH183" s="642"/>
      <c r="AI183" s="642"/>
      <c r="AJ183" s="642"/>
      <c r="AK183" s="643"/>
      <c r="AL183" s="328"/>
      <c r="AM183" s="328"/>
      <c r="AN183" s="267"/>
      <c r="AP183" s="299"/>
    </row>
    <row r="184" spans="1:42" ht="17.100000000000001" customHeight="1">
      <c r="A184" s="267"/>
      <c r="B184" s="327"/>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9"/>
      <c r="AL184" s="328"/>
      <c r="AM184" s="328"/>
      <c r="AN184" s="267"/>
      <c r="AP184" s="299"/>
    </row>
    <row r="185" spans="1:42" ht="17.100000000000001" customHeight="1">
      <c r="A185" s="267"/>
      <c r="B185" s="327"/>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9"/>
      <c r="AL185" s="328"/>
      <c r="AM185" s="328"/>
      <c r="AN185" s="267"/>
      <c r="AP185" s="299"/>
    </row>
    <row r="186" spans="1:42" ht="17.100000000000001" customHeight="1">
      <c r="A186" s="267"/>
      <c r="B186" s="327"/>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9"/>
      <c r="AL186" s="328"/>
      <c r="AM186" s="328"/>
      <c r="AN186" s="267"/>
      <c r="AP186" s="299"/>
    </row>
    <row r="187" spans="1:42" ht="15" customHeight="1">
      <c r="A187" s="267"/>
      <c r="B187" s="327"/>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9"/>
      <c r="AL187" s="328"/>
      <c r="AM187" s="328"/>
      <c r="AN187" s="267"/>
      <c r="AP187" s="299"/>
    </row>
    <row r="188" spans="1:42" ht="15" customHeight="1" thickBot="1">
      <c r="A188" s="331"/>
      <c r="B188" s="332"/>
      <c r="C188" s="332"/>
      <c r="D188" s="332"/>
      <c r="E188" s="332"/>
      <c r="F188" s="332"/>
      <c r="G188" s="332"/>
      <c r="H188" s="332"/>
      <c r="I188" s="332"/>
      <c r="J188" s="332"/>
      <c r="K188" s="332"/>
      <c r="L188" s="332"/>
      <c r="M188" s="332"/>
      <c r="N188" s="332"/>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3"/>
      <c r="AL188" s="334"/>
      <c r="AM188" s="334"/>
      <c r="AN188" s="331"/>
      <c r="AP188" s="299"/>
    </row>
    <row r="189" spans="1:42">
      <c r="A189" s="213"/>
      <c r="AN189" s="213"/>
      <c r="AO189" s="213"/>
      <c r="AP189" s="299"/>
    </row>
    <row r="190" spans="1:42">
      <c r="A190" s="213"/>
      <c r="AN190" s="213"/>
      <c r="AO190" s="213"/>
      <c r="AP190" s="299"/>
    </row>
    <row r="191" spans="1:42">
      <c r="A191" s="213"/>
      <c r="AN191" s="213"/>
      <c r="AO191" s="213"/>
      <c r="AP191" s="299"/>
    </row>
    <row r="192" spans="1:42">
      <c r="A192" s="213"/>
      <c r="AN192" s="213"/>
      <c r="AO192" s="213"/>
      <c r="AP192" s="299"/>
    </row>
    <row r="193" spans="1:42">
      <c r="A193" s="213"/>
      <c r="AN193" s="213"/>
      <c r="AO193" s="213"/>
      <c r="AP193" s="299"/>
    </row>
    <row r="194" spans="1:42">
      <c r="A194" s="213"/>
      <c r="AN194" s="213"/>
      <c r="AO194" s="213"/>
      <c r="AP194" s="299"/>
    </row>
    <row r="195" spans="1:42">
      <c r="A195" s="213"/>
      <c r="AN195" s="213"/>
      <c r="AO195" s="213"/>
      <c r="AP195" s="299"/>
    </row>
    <row r="196" spans="1:42">
      <c r="A196" s="213"/>
      <c r="AN196" s="213"/>
      <c r="AO196" s="213"/>
      <c r="AP196" s="299"/>
    </row>
    <row r="197" spans="1:42">
      <c r="A197" s="213"/>
      <c r="AN197" s="213"/>
      <c r="AO197" s="213"/>
      <c r="AP197" s="299"/>
    </row>
    <row r="198" spans="1:42">
      <c r="A198" s="213"/>
      <c r="AN198" s="213"/>
      <c r="AO198" s="213"/>
      <c r="AP198" s="299"/>
    </row>
    <row r="199" spans="1:42">
      <c r="A199" s="213"/>
      <c r="AN199" s="213"/>
      <c r="AO199" s="213"/>
      <c r="AP199" s="299"/>
    </row>
    <row r="200" spans="1:42">
      <c r="A200" s="213"/>
      <c r="AN200" s="213"/>
      <c r="AO200" s="213"/>
      <c r="AP200" s="299"/>
    </row>
    <row r="201" spans="1:42">
      <c r="A201" s="213"/>
      <c r="AN201" s="213"/>
      <c r="AO201" s="213"/>
      <c r="AP201" s="299"/>
    </row>
    <row r="202" spans="1:42">
      <c r="A202" s="213"/>
      <c r="AN202" s="213"/>
      <c r="AO202" s="213"/>
      <c r="AP202" s="299"/>
    </row>
    <row r="203" spans="1:42">
      <c r="A203" s="213"/>
      <c r="AN203" s="213"/>
      <c r="AO203" s="213"/>
      <c r="AP203" s="299"/>
    </row>
    <row r="204" spans="1:42">
      <c r="A204" s="213"/>
      <c r="AN204" s="213"/>
      <c r="AO204" s="213"/>
      <c r="AP204" s="299"/>
    </row>
    <row r="205" spans="1:42">
      <c r="A205" s="213"/>
      <c r="AN205" s="213"/>
      <c r="AO205" s="213"/>
      <c r="AP205" s="299"/>
    </row>
    <row r="206" spans="1:42">
      <c r="A206" s="213"/>
      <c r="AN206" s="213"/>
      <c r="AO206" s="213"/>
      <c r="AP206" s="299"/>
    </row>
    <row r="207" spans="1:42">
      <c r="A207" s="213"/>
      <c r="AN207" s="213"/>
      <c r="AO207" s="213"/>
      <c r="AP207" s="299"/>
    </row>
    <row r="208" spans="1:42">
      <c r="A208" s="213"/>
      <c r="AN208" s="213"/>
      <c r="AO208" s="213"/>
      <c r="AP208" s="299"/>
    </row>
    <row r="209" spans="1:42">
      <c r="A209" s="213"/>
      <c r="AN209" s="213"/>
      <c r="AO209" s="213"/>
      <c r="AP209" s="299"/>
    </row>
    <row r="210" spans="1:42">
      <c r="A210" s="213"/>
      <c r="AN210" s="213"/>
      <c r="AO210" s="213"/>
      <c r="AP210" s="299"/>
    </row>
    <row r="211" spans="1:42">
      <c r="A211" s="213"/>
      <c r="AN211" s="213"/>
      <c r="AO211" s="213"/>
      <c r="AP211" s="299"/>
    </row>
    <row r="212" spans="1:42">
      <c r="A212" s="213"/>
      <c r="AN212" s="213"/>
      <c r="AO212" s="213"/>
      <c r="AP212" s="299"/>
    </row>
    <row r="213" spans="1:42">
      <c r="A213" s="213"/>
      <c r="AN213" s="213"/>
      <c r="AO213" s="213"/>
      <c r="AP213" s="299"/>
    </row>
    <row r="214" spans="1:42">
      <c r="A214" s="213"/>
      <c r="AN214" s="213"/>
      <c r="AO214" s="213"/>
    </row>
  </sheetData>
  <sheetProtection password="C486" sheet="1" objects="1" scenarios="1"/>
  <mergeCells count="404">
    <mergeCell ref="AD29:AE29"/>
    <mergeCell ref="C175:G176"/>
    <mergeCell ref="Z170:AG170"/>
    <mergeCell ref="H172:L172"/>
    <mergeCell ref="N172:P172"/>
    <mergeCell ref="N164:P164"/>
    <mergeCell ref="N165:P165"/>
    <mergeCell ref="N166:P166"/>
    <mergeCell ref="H164:L164"/>
    <mergeCell ref="H165:L165"/>
    <mergeCell ref="H166:L166"/>
    <mergeCell ref="H170:L170"/>
    <mergeCell ref="N170:P170"/>
    <mergeCell ref="H171:L171"/>
    <mergeCell ref="N171:P171"/>
    <mergeCell ref="C145:M145"/>
    <mergeCell ref="H148:J148"/>
    <mergeCell ref="H149:J149"/>
    <mergeCell ref="H153:J153"/>
    <mergeCell ref="H154:J154"/>
    <mergeCell ref="H155:J155"/>
    <mergeCell ref="N161:P161"/>
    <mergeCell ref="H88:J88"/>
    <mergeCell ref="H92:J92"/>
    <mergeCell ref="H93:J93"/>
    <mergeCell ref="H94:J94"/>
    <mergeCell ref="H98:J98"/>
    <mergeCell ref="H99:J99"/>
    <mergeCell ref="H100:J100"/>
    <mergeCell ref="H104:J104"/>
    <mergeCell ref="C96:M96"/>
    <mergeCell ref="C90:M90"/>
    <mergeCell ref="C102:M102"/>
    <mergeCell ref="H69:J69"/>
    <mergeCell ref="H70:J70"/>
    <mergeCell ref="W154:AE154"/>
    <mergeCell ref="R162:X162"/>
    <mergeCell ref="Z161:AG161"/>
    <mergeCell ref="N155:U155"/>
    <mergeCell ref="W155:AE155"/>
    <mergeCell ref="R161:X161"/>
    <mergeCell ref="Z164:AG164"/>
    <mergeCell ref="N148:U148"/>
    <mergeCell ref="W148:AE148"/>
    <mergeCell ref="H74:J74"/>
    <mergeCell ref="H75:J75"/>
    <mergeCell ref="H76:J76"/>
    <mergeCell ref="H80:J80"/>
    <mergeCell ref="H81:J81"/>
    <mergeCell ref="H82:J82"/>
    <mergeCell ref="H86:J86"/>
    <mergeCell ref="C84:M84"/>
    <mergeCell ref="H87:J87"/>
    <mergeCell ref="H161:L161"/>
    <mergeCell ref="H162:L162"/>
    <mergeCell ref="N162:P162"/>
    <mergeCell ref="C151:M151"/>
    <mergeCell ref="H53:J53"/>
    <mergeCell ref="H54:J54"/>
    <mergeCell ref="H56:J56"/>
    <mergeCell ref="H57:J57"/>
    <mergeCell ref="H58:J58"/>
    <mergeCell ref="H62:J62"/>
    <mergeCell ref="H63:J63"/>
    <mergeCell ref="H64:J64"/>
    <mergeCell ref="H68:J68"/>
    <mergeCell ref="N88:U88"/>
    <mergeCell ref="W90:AI90"/>
    <mergeCell ref="Y34:Z34"/>
    <mergeCell ref="AD53:AE53"/>
    <mergeCell ref="W54:AA54"/>
    <mergeCell ref="AD54:AE54"/>
    <mergeCell ref="Y35:Z35"/>
    <mergeCell ref="Y39:Z39"/>
    <mergeCell ref="AD100:AE100"/>
    <mergeCell ref="N92:U92"/>
    <mergeCell ref="N93:U93"/>
    <mergeCell ref="N94:U94"/>
    <mergeCell ref="N98:U98"/>
    <mergeCell ref="W87:AA87"/>
    <mergeCell ref="V45:W45"/>
    <mergeCell ref="V46:W46"/>
    <mergeCell ref="V47:W47"/>
    <mergeCell ref="N53:U53"/>
    <mergeCell ref="N54:U54"/>
    <mergeCell ref="N56:U56"/>
    <mergeCell ref="N57:U57"/>
    <mergeCell ref="N58:U58"/>
    <mergeCell ref="W53:AA53"/>
    <mergeCell ref="N63:U63"/>
    <mergeCell ref="W136:AE136"/>
    <mergeCell ref="S5:S6"/>
    <mergeCell ref="U5:U6"/>
    <mergeCell ref="X5:X6"/>
    <mergeCell ref="AA5:AA6"/>
    <mergeCell ref="Y46:Z46"/>
    <mergeCell ref="Y47:Z47"/>
    <mergeCell ref="N147:U147"/>
    <mergeCell ref="W147:AE147"/>
    <mergeCell ref="AD56:AE56"/>
    <mergeCell ref="AD57:AE57"/>
    <mergeCell ref="AD58:AE58"/>
    <mergeCell ref="AD62:AE62"/>
    <mergeCell ref="W96:AJ96"/>
    <mergeCell ref="W92:AA92"/>
    <mergeCell ref="AD92:AE92"/>
    <mergeCell ref="W93:AA93"/>
    <mergeCell ref="AD87:AE87"/>
    <mergeCell ref="AD63:AE63"/>
    <mergeCell ref="W64:AA64"/>
    <mergeCell ref="AD64:AE64"/>
    <mergeCell ref="N86:U86"/>
    <mergeCell ref="N87:U87"/>
    <mergeCell ref="AA145:AJ145"/>
    <mergeCell ref="D179:Q179"/>
    <mergeCell ref="D180:Q180"/>
    <mergeCell ref="R170:X170"/>
    <mergeCell ref="H141:J141"/>
    <mergeCell ref="H142:J142"/>
    <mergeCell ref="H137:J137"/>
    <mergeCell ref="H124:J124"/>
    <mergeCell ref="H125:J125"/>
    <mergeCell ref="H129:J129"/>
    <mergeCell ref="H130:J130"/>
    <mergeCell ref="H131:J131"/>
    <mergeCell ref="H135:J135"/>
    <mergeCell ref="H136:J136"/>
    <mergeCell ref="N149:U149"/>
    <mergeCell ref="W149:AE149"/>
    <mergeCell ref="N153:U153"/>
    <mergeCell ref="W153:AE153"/>
    <mergeCell ref="N154:U154"/>
    <mergeCell ref="C159:M159"/>
    <mergeCell ref="C168:M168"/>
    <mergeCell ref="C133:M133"/>
    <mergeCell ref="C139:M139"/>
    <mergeCell ref="H143:J143"/>
    <mergeCell ref="H147:J147"/>
    <mergeCell ref="R183:V183"/>
    <mergeCell ref="R164:X164"/>
    <mergeCell ref="R165:X165"/>
    <mergeCell ref="R166:X166"/>
    <mergeCell ref="W181:AK181"/>
    <mergeCell ref="W182:AK182"/>
    <mergeCell ref="R181:V181"/>
    <mergeCell ref="R182:V182"/>
    <mergeCell ref="R171:X171"/>
    <mergeCell ref="Z171:AG171"/>
    <mergeCell ref="R172:X172"/>
    <mergeCell ref="Z172:AG172"/>
    <mergeCell ref="W183:AK183"/>
    <mergeCell ref="W178:AK178"/>
    <mergeCell ref="W179:AK179"/>
    <mergeCell ref="W180:AK180"/>
    <mergeCell ref="AG175:AL176"/>
    <mergeCell ref="Z166:AG166"/>
    <mergeCell ref="Z165:AG165"/>
    <mergeCell ref="R179:V179"/>
    <mergeCell ref="R180:V180"/>
    <mergeCell ref="D181:Q181"/>
    <mergeCell ref="D182:Q182"/>
    <mergeCell ref="D183:Q183"/>
    <mergeCell ref="R178:V178"/>
    <mergeCell ref="AD93:AE93"/>
    <mergeCell ref="W94:AA94"/>
    <mergeCell ref="AD94:AE94"/>
    <mergeCell ref="N141:U141"/>
    <mergeCell ref="W141:AE141"/>
    <mergeCell ref="N142:U142"/>
    <mergeCell ref="W142:AE142"/>
    <mergeCell ref="N143:U143"/>
    <mergeCell ref="W143:AE143"/>
    <mergeCell ref="AA139:AJ139"/>
    <mergeCell ref="W106:AA106"/>
    <mergeCell ref="AD106:AE106"/>
    <mergeCell ref="W116:AE116"/>
    <mergeCell ref="W117:AE117"/>
    <mergeCell ref="N123:U123"/>
    <mergeCell ref="W123:AE123"/>
    <mergeCell ref="N116:U116"/>
    <mergeCell ref="Z162:AG162"/>
    <mergeCell ref="H123:J123"/>
    <mergeCell ref="D178:M178"/>
    <mergeCell ref="AA127:AJ127"/>
    <mergeCell ref="AD75:AE75"/>
    <mergeCell ref="AD68:AE68"/>
    <mergeCell ref="W69:AA69"/>
    <mergeCell ref="AD69:AE69"/>
    <mergeCell ref="W74:AA74"/>
    <mergeCell ref="AD74:AE74"/>
    <mergeCell ref="W75:AA75"/>
    <mergeCell ref="W72:AJ72"/>
    <mergeCell ref="AD76:AE76"/>
    <mergeCell ref="W80:AA80"/>
    <mergeCell ref="AD80:AE80"/>
    <mergeCell ref="W81:AA81"/>
    <mergeCell ref="AD81:AE81"/>
    <mergeCell ref="W82:AA82"/>
    <mergeCell ref="AD82:AE82"/>
    <mergeCell ref="W86:AA86"/>
    <mergeCell ref="AD86:AE86"/>
    <mergeCell ref="W78:AI78"/>
    <mergeCell ref="W84:AJ84"/>
    <mergeCell ref="W88:AA88"/>
    <mergeCell ref="AD88:AE88"/>
    <mergeCell ref="AA108:AL108"/>
    <mergeCell ref="W68:AA68"/>
    <mergeCell ref="W63:AA63"/>
    <mergeCell ref="W56:AA56"/>
    <mergeCell ref="W57:AA57"/>
    <mergeCell ref="W58:AA58"/>
    <mergeCell ref="N64:U64"/>
    <mergeCell ref="W62:AA62"/>
    <mergeCell ref="Y40:Z40"/>
    <mergeCell ref="Y41:Z41"/>
    <mergeCell ref="Y45:Z45"/>
    <mergeCell ref="V35:W35"/>
    <mergeCell ref="V39:W39"/>
    <mergeCell ref="V40:W40"/>
    <mergeCell ref="V41:W41"/>
    <mergeCell ref="Y16:Z16"/>
    <mergeCell ref="Y20:Z20"/>
    <mergeCell ref="Y21:Z21"/>
    <mergeCell ref="Y22:Z22"/>
    <mergeCell ref="Y26:Z26"/>
    <mergeCell ref="Y27:Z27"/>
    <mergeCell ref="Y28:Z28"/>
    <mergeCell ref="Y33:Z33"/>
    <mergeCell ref="V16:W16"/>
    <mergeCell ref="V20:W20"/>
    <mergeCell ref="V21:W21"/>
    <mergeCell ref="V22:W22"/>
    <mergeCell ref="V26:W26"/>
    <mergeCell ref="V27:W27"/>
    <mergeCell ref="V28:W28"/>
    <mergeCell ref="V33:W33"/>
    <mergeCell ref="V34:W34"/>
    <mergeCell ref="V29:W29"/>
    <mergeCell ref="Y29:Z29"/>
    <mergeCell ref="Y8:Z8"/>
    <mergeCell ref="Y14:Z14"/>
    <mergeCell ref="Y15:Z15"/>
    <mergeCell ref="AD5:AE5"/>
    <mergeCell ref="AD6:AE6"/>
    <mergeCell ref="AD14:AE14"/>
    <mergeCell ref="AD15:AE15"/>
    <mergeCell ref="W1:AM1"/>
    <mergeCell ref="AK12:AL12"/>
    <mergeCell ref="AA2:AL2"/>
    <mergeCell ref="AK3:AL3"/>
    <mergeCell ref="AD8:AE8"/>
    <mergeCell ref="AA3:AJ3"/>
    <mergeCell ref="AA12:AJ12"/>
    <mergeCell ref="V8:W8"/>
    <mergeCell ref="V14:W14"/>
    <mergeCell ref="V15:W15"/>
    <mergeCell ref="Y5:Z5"/>
    <mergeCell ref="V9:W9"/>
    <mergeCell ref="Y9:Z9"/>
    <mergeCell ref="AD9:AE9"/>
    <mergeCell ref="V10:W10"/>
    <mergeCell ref="Y10:Z10"/>
    <mergeCell ref="AD10:AE10"/>
    <mergeCell ref="AK51:AL51"/>
    <mergeCell ref="AK37:AL37"/>
    <mergeCell ref="AK43:AL43"/>
    <mergeCell ref="C43:M43"/>
    <mergeCell ref="AA43:AJ43"/>
    <mergeCell ref="C51:M51"/>
    <mergeCell ref="AA51:AJ51"/>
    <mergeCell ref="V5:W5"/>
    <mergeCell ref="V6:W6"/>
    <mergeCell ref="AD45:AE45"/>
    <mergeCell ref="AD46:AE46"/>
    <mergeCell ref="AD47:AE47"/>
    <mergeCell ref="C49:R49"/>
    <mergeCell ref="AA49:AL49"/>
    <mergeCell ref="C18:M18"/>
    <mergeCell ref="AA18:AJ18"/>
    <mergeCell ref="C24:M24"/>
    <mergeCell ref="AA24:AJ24"/>
    <mergeCell ref="C12:M12"/>
    <mergeCell ref="AK24:AL24"/>
    <mergeCell ref="AK18:AL18"/>
    <mergeCell ref="AD20:AE20"/>
    <mergeCell ref="AK31:AL31"/>
    <mergeCell ref="Y6:Z6"/>
    <mergeCell ref="AK96:AL96"/>
    <mergeCell ref="N100:U100"/>
    <mergeCell ref="AD98:AE98"/>
    <mergeCell ref="AD99:AE99"/>
    <mergeCell ref="B1:U1"/>
    <mergeCell ref="C31:M31"/>
    <mergeCell ref="AA31:AJ31"/>
    <mergeCell ref="AD26:AE26"/>
    <mergeCell ref="AD27:AE27"/>
    <mergeCell ref="AD28:AE28"/>
    <mergeCell ref="AD40:AE40"/>
    <mergeCell ref="AD41:AE41"/>
    <mergeCell ref="AD39:AE39"/>
    <mergeCell ref="C37:M37"/>
    <mergeCell ref="AA37:AJ37"/>
    <mergeCell ref="C3:M3"/>
    <mergeCell ref="C2:T2"/>
    <mergeCell ref="AD35:AE35"/>
    <mergeCell ref="AD34:AE34"/>
    <mergeCell ref="AD33:AE33"/>
    <mergeCell ref="AD22:AE22"/>
    <mergeCell ref="AD21:AE21"/>
    <mergeCell ref="AD16:AE16"/>
    <mergeCell ref="AK90:AL90"/>
    <mergeCell ref="AK66:AL66"/>
    <mergeCell ref="AK60:AL60"/>
    <mergeCell ref="AK78:AL78"/>
    <mergeCell ref="AK84:AL84"/>
    <mergeCell ref="AK72:AL72"/>
    <mergeCell ref="AA66:AJ66"/>
    <mergeCell ref="C72:M72"/>
    <mergeCell ref="C60:M60"/>
    <mergeCell ref="AA60:AJ60"/>
    <mergeCell ref="C66:M66"/>
    <mergeCell ref="C78:M78"/>
    <mergeCell ref="N81:U81"/>
    <mergeCell ref="N82:U82"/>
    <mergeCell ref="N74:U74"/>
    <mergeCell ref="N75:U75"/>
    <mergeCell ref="N76:U76"/>
    <mergeCell ref="N80:U80"/>
    <mergeCell ref="W76:AA76"/>
    <mergeCell ref="N62:U62"/>
    <mergeCell ref="N70:U70"/>
    <mergeCell ref="W70:AA70"/>
    <mergeCell ref="AD70:AE70"/>
    <mergeCell ref="N68:U68"/>
    <mergeCell ref="N69:U69"/>
    <mergeCell ref="N106:U106"/>
    <mergeCell ref="N112:U112"/>
    <mergeCell ref="N113:U113"/>
    <mergeCell ref="W104:AA104"/>
    <mergeCell ref="AD104:AE104"/>
    <mergeCell ref="N117:U117"/>
    <mergeCell ref="C110:M110"/>
    <mergeCell ref="C121:M121"/>
    <mergeCell ref="N124:U124"/>
    <mergeCell ref="H118:J118"/>
    <mergeCell ref="N118:U118"/>
    <mergeCell ref="W118:AE118"/>
    <mergeCell ref="H119:J119"/>
    <mergeCell ref="N119:U119"/>
    <mergeCell ref="W119:AE119"/>
    <mergeCell ref="W112:AE112"/>
    <mergeCell ref="C108:R108"/>
    <mergeCell ref="H113:J113"/>
    <mergeCell ref="H115:J115"/>
    <mergeCell ref="H116:J116"/>
    <mergeCell ref="H117:J117"/>
    <mergeCell ref="N99:U99"/>
    <mergeCell ref="W98:AA98"/>
    <mergeCell ref="W99:AA99"/>
    <mergeCell ref="W105:AA105"/>
    <mergeCell ref="AD105:AE105"/>
    <mergeCell ref="W100:AA100"/>
    <mergeCell ref="AK168:AL168"/>
    <mergeCell ref="AK159:AL159"/>
    <mergeCell ref="AA159:AJ159"/>
    <mergeCell ref="AA168:AJ168"/>
    <mergeCell ref="AK121:AL121"/>
    <mergeCell ref="AK110:AL110"/>
    <mergeCell ref="AA110:AJ110"/>
    <mergeCell ref="AA151:AJ151"/>
    <mergeCell ref="AK151:AL151"/>
    <mergeCell ref="AK145:AL145"/>
    <mergeCell ref="AK139:AL139"/>
    <mergeCell ref="AK133:AL133"/>
    <mergeCell ref="AK127:AL127"/>
    <mergeCell ref="AA133:AJ133"/>
    <mergeCell ref="W130:AE130"/>
    <mergeCell ref="N137:U137"/>
    <mergeCell ref="W137:AE137"/>
    <mergeCell ref="AA121:AJ121"/>
    <mergeCell ref="AK102:AL102"/>
    <mergeCell ref="C157:R157"/>
    <mergeCell ref="AA157:AL157"/>
    <mergeCell ref="W113:AE113"/>
    <mergeCell ref="N115:U115"/>
    <mergeCell ref="W115:AE115"/>
    <mergeCell ref="W125:AE125"/>
    <mergeCell ref="N135:U135"/>
    <mergeCell ref="W135:AE135"/>
    <mergeCell ref="N129:U129"/>
    <mergeCell ref="W129:AE129"/>
    <mergeCell ref="N130:U130"/>
    <mergeCell ref="N131:U131"/>
    <mergeCell ref="W131:AE131"/>
    <mergeCell ref="W124:AE124"/>
    <mergeCell ref="N136:U136"/>
    <mergeCell ref="N125:U125"/>
    <mergeCell ref="H112:J112"/>
    <mergeCell ref="AA102:AJ102"/>
    <mergeCell ref="C127:M127"/>
    <mergeCell ref="H105:J105"/>
    <mergeCell ref="H106:J106"/>
    <mergeCell ref="N104:U104"/>
    <mergeCell ref="N105:U105"/>
  </mergeCells>
  <conditionalFormatting sqref="AA8 AA22">
    <cfRule type="expression" dxfId="147" priority="952">
      <formula>OR(N8=1,N8=2)</formula>
    </cfRule>
  </conditionalFormatting>
  <conditionalFormatting sqref="T8 T22">
    <cfRule type="expression" dxfId="146" priority="950">
      <formula>N8=1</formula>
    </cfRule>
  </conditionalFormatting>
  <conditionalFormatting sqref="U8 U22">
    <cfRule type="expression" dxfId="145" priority="949">
      <formula>N8=1</formula>
    </cfRule>
  </conditionalFormatting>
  <conditionalFormatting sqref="X10 X22">
    <cfRule type="expression" dxfId="144" priority="951">
      <formula>OR(N10=1,N10=2,N10=3)</formula>
    </cfRule>
  </conditionalFormatting>
  <conditionalFormatting sqref="AA9">
    <cfRule type="expression" dxfId="143" priority="956">
      <formula>OR(N9=1,N9=2)</formula>
    </cfRule>
  </conditionalFormatting>
  <conditionalFormatting sqref="X9">
    <cfRule type="expression" dxfId="142" priority="955">
      <formula>OR(N9=1,N9=2,N9=3)</formula>
    </cfRule>
  </conditionalFormatting>
  <conditionalFormatting sqref="T9">
    <cfRule type="expression" dxfId="141" priority="954">
      <formula>N9=1</formula>
    </cfRule>
  </conditionalFormatting>
  <conditionalFormatting sqref="U9">
    <cfRule type="expression" dxfId="140" priority="953">
      <formula>N9=1</formula>
    </cfRule>
  </conditionalFormatting>
  <conditionalFormatting sqref="T10">
    <cfRule type="expression" dxfId="139" priority="1070">
      <formula>N10=1</formula>
    </cfRule>
  </conditionalFormatting>
  <conditionalFormatting sqref="U10">
    <cfRule type="expression" dxfId="138" priority="1069">
      <formula>N10=1</formula>
    </cfRule>
  </conditionalFormatting>
  <conditionalFormatting sqref="X8">
    <cfRule type="expression" dxfId="137" priority="1071">
      <formula>OR(N8=1,N8=2,N8=3)</formula>
    </cfRule>
  </conditionalFormatting>
  <conditionalFormatting sqref="V8:W10 V20:W22">
    <cfRule type="expression" dxfId="136" priority="736">
      <formula>OR(N8=1,N8=2,N8=3)</formula>
    </cfRule>
  </conditionalFormatting>
  <conditionalFormatting sqref="Y8:Z10 Y20:Z22">
    <cfRule type="expression" dxfId="135" priority="733">
      <formula>OR(N8=1,N8=2)</formula>
    </cfRule>
  </conditionalFormatting>
  <conditionalFormatting sqref="AA10">
    <cfRule type="expression" dxfId="134" priority="1073">
      <formula>OR(N10=1,N10=2)</formula>
    </cfRule>
  </conditionalFormatting>
  <conditionalFormatting sqref="AA14">
    <cfRule type="expression" dxfId="133" priority="438">
      <formula>OR(N14=1,N14=2)</formula>
    </cfRule>
  </conditionalFormatting>
  <conditionalFormatting sqref="T14">
    <cfRule type="expression" dxfId="132" priority="436">
      <formula>N14=1</formula>
    </cfRule>
  </conditionalFormatting>
  <conditionalFormatting sqref="U14">
    <cfRule type="expression" dxfId="131" priority="435">
      <formula>N14=1</formula>
    </cfRule>
  </conditionalFormatting>
  <conditionalFormatting sqref="X16">
    <cfRule type="expression" dxfId="130" priority="437">
      <formula>OR(N16=1,N16=2,N16=3)</formula>
    </cfRule>
  </conditionalFormatting>
  <conditionalFormatting sqref="AA15">
    <cfRule type="expression" dxfId="129" priority="442">
      <formula>OR(N15=1,N15=2)</formula>
    </cfRule>
  </conditionalFormatting>
  <conditionalFormatting sqref="X15">
    <cfRule type="expression" dxfId="128" priority="441">
      <formula>OR(N15=1,N15=2,N15=3)</formula>
    </cfRule>
  </conditionalFormatting>
  <conditionalFormatting sqref="T15">
    <cfRule type="expression" dxfId="127" priority="440">
      <formula>N15=1</formula>
    </cfRule>
  </conditionalFormatting>
  <conditionalFormatting sqref="U15">
    <cfRule type="expression" dxfId="126" priority="439">
      <formula>N15=1</formula>
    </cfRule>
  </conditionalFormatting>
  <conditionalFormatting sqref="T16">
    <cfRule type="expression" dxfId="125" priority="444">
      <formula>N16=1</formula>
    </cfRule>
  </conditionalFormatting>
  <conditionalFormatting sqref="U16">
    <cfRule type="expression" dxfId="124" priority="443">
      <formula>N16=1</formula>
    </cfRule>
  </conditionalFormatting>
  <conditionalFormatting sqref="X14">
    <cfRule type="expression" dxfId="123" priority="445">
      <formula>OR(N14=1,N14=2,N14=3)</formula>
    </cfRule>
  </conditionalFormatting>
  <conditionalFormatting sqref="V14:W16">
    <cfRule type="expression" dxfId="122" priority="434">
      <formula>OR(N14=1,N14=2,N14=3)</formula>
    </cfRule>
  </conditionalFormatting>
  <conditionalFormatting sqref="Y14:Z16">
    <cfRule type="expression" dxfId="121" priority="433">
      <formula>OR(N14=1,N14=2)</formula>
    </cfRule>
  </conditionalFormatting>
  <conditionalFormatting sqref="AA16">
    <cfRule type="expression" dxfId="120" priority="446">
      <formula>OR(N16=1,N16=2)</formula>
    </cfRule>
  </conditionalFormatting>
  <conditionalFormatting sqref="AA20">
    <cfRule type="expression" dxfId="119" priority="424">
      <formula>OR(N20=1,N20=2)</formula>
    </cfRule>
  </conditionalFormatting>
  <conditionalFormatting sqref="T20">
    <cfRule type="expression" dxfId="118" priority="422">
      <formula>N20=1</formula>
    </cfRule>
  </conditionalFormatting>
  <conditionalFormatting sqref="U20">
    <cfRule type="expression" dxfId="117" priority="421">
      <formula>N20=1</formula>
    </cfRule>
  </conditionalFormatting>
  <conditionalFormatting sqref="AA21">
    <cfRule type="expression" dxfId="116" priority="428">
      <formula>OR(N21=1,N21=2)</formula>
    </cfRule>
  </conditionalFormatting>
  <conditionalFormatting sqref="X21">
    <cfRule type="expression" dxfId="115" priority="427">
      <formula>OR(N21=1,N21=2,N21=3)</formula>
    </cfRule>
  </conditionalFormatting>
  <conditionalFormatting sqref="T21">
    <cfRule type="expression" dxfId="114" priority="426">
      <formula>N21=1</formula>
    </cfRule>
  </conditionalFormatting>
  <conditionalFormatting sqref="U21">
    <cfRule type="expression" dxfId="113" priority="425">
      <formula>N21=1</formula>
    </cfRule>
  </conditionalFormatting>
  <conditionalFormatting sqref="X20">
    <cfRule type="expression" dxfId="112" priority="431">
      <formula>OR(N20=1,N20=2,N20=3)</formula>
    </cfRule>
  </conditionalFormatting>
  <conditionalFormatting sqref="AA26">
    <cfRule type="expression" dxfId="111" priority="410">
      <formula>OR(N26=1,N26=2)</formula>
    </cfRule>
  </conditionalFormatting>
  <conditionalFormatting sqref="T26">
    <cfRule type="expression" dxfId="110" priority="408">
      <formula>N26=1</formula>
    </cfRule>
  </conditionalFormatting>
  <conditionalFormatting sqref="U26">
    <cfRule type="expression" dxfId="109" priority="407">
      <formula>N26=1</formula>
    </cfRule>
  </conditionalFormatting>
  <conditionalFormatting sqref="X28:X29">
    <cfRule type="expression" dxfId="108" priority="409">
      <formula>OR(N28=1,N28=2,N28=3)</formula>
    </cfRule>
  </conditionalFormatting>
  <conditionalFormatting sqref="AA27">
    <cfRule type="expression" dxfId="107" priority="414">
      <formula>OR(N27=1,N27=2)</formula>
    </cfRule>
  </conditionalFormatting>
  <conditionalFormatting sqref="X27">
    <cfRule type="expression" dxfId="106" priority="413">
      <formula>OR(N27=1,N27=2,N27=3)</formula>
    </cfRule>
  </conditionalFormatting>
  <conditionalFormatting sqref="T27">
    <cfRule type="expression" dxfId="105" priority="412">
      <formula>N27=1</formula>
    </cfRule>
  </conditionalFormatting>
  <conditionalFormatting sqref="U27">
    <cfRule type="expression" dxfId="104" priority="411">
      <formula>N27=1</formula>
    </cfRule>
  </conditionalFormatting>
  <conditionalFormatting sqref="T28:T29">
    <cfRule type="expression" dxfId="103" priority="416">
      <formula>N28=1</formula>
    </cfRule>
  </conditionalFormatting>
  <conditionalFormatting sqref="U28:U29">
    <cfRule type="expression" dxfId="102" priority="415">
      <formula>N28=1</formula>
    </cfRule>
  </conditionalFormatting>
  <conditionalFormatting sqref="X26">
    <cfRule type="expression" dxfId="101" priority="417">
      <formula>OR(N26=1,N26=2,N26=3)</formula>
    </cfRule>
  </conditionalFormatting>
  <conditionalFormatting sqref="V26:W29">
    <cfRule type="expression" dxfId="100" priority="406">
      <formula>OR(N26=1,N26=2,N26=3)</formula>
    </cfRule>
  </conditionalFormatting>
  <conditionalFormatting sqref="Y26:Z29">
    <cfRule type="expression" dxfId="99" priority="405">
      <formula>OR(N26=1,N26=2)</formula>
    </cfRule>
  </conditionalFormatting>
  <conditionalFormatting sqref="AA28:AA29">
    <cfRule type="expression" dxfId="98" priority="418">
      <formula>OR(N28=1,N28=2)</formula>
    </cfRule>
  </conditionalFormatting>
  <conditionalFormatting sqref="AA33">
    <cfRule type="expression" dxfId="97" priority="396">
      <formula>OR(N33=1,N33=2)</formula>
    </cfRule>
  </conditionalFormatting>
  <conditionalFormatting sqref="T33">
    <cfRule type="expression" dxfId="96" priority="394">
      <formula>N33=1</formula>
    </cfRule>
  </conditionalFormatting>
  <conditionalFormatting sqref="U33">
    <cfRule type="expression" dxfId="95" priority="393">
      <formula>N33=1</formula>
    </cfRule>
  </conditionalFormatting>
  <conditionalFormatting sqref="X35">
    <cfRule type="expression" dxfId="94" priority="395">
      <formula>OR(N35=1,N35=2,N35=3)</formula>
    </cfRule>
  </conditionalFormatting>
  <conditionalFormatting sqref="AA34">
    <cfRule type="expression" dxfId="93" priority="400">
      <formula>OR(N34=1,N34=2)</formula>
    </cfRule>
  </conditionalFormatting>
  <conditionalFormatting sqref="X34">
    <cfRule type="expression" dxfId="92" priority="399">
      <formula>OR(N34=1,N34=2,N34=3)</formula>
    </cfRule>
  </conditionalFormatting>
  <conditionalFormatting sqref="T34">
    <cfRule type="expression" dxfId="91" priority="398">
      <formula>N34=1</formula>
    </cfRule>
  </conditionalFormatting>
  <conditionalFormatting sqref="U34">
    <cfRule type="expression" dxfId="90" priority="397">
      <formula>N34=1</formula>
    </cfRule>
  </conditionalFormatting>
  <conditionalFormatting sqref="T35">
    <cfRule type="expression" dxfId="89" priority="402">
      <formula>N35=1</formula>
    </cfRule>
  </conditionalFormatting>
  <conditionalFormatting sqref="U35">
    <cfRule type="expression" dxfId="88" priority="401">
      <formula>N35=1</formula>
    </cfRule>
  </conditionalFormatting>
  <conditionalFormatting sqref="X33">
    <cfRule type="expression" dxfId="87" priority="403">
      <formula>OR(N33=1,N33=2,N33=3)</formula>
    </cfRule>
  </conditionalFormatting>
  <conditionalFormatting sqref="V33:W35">
    <cfRule type="expression" dxfId="86" priority="392">
      <formula>OR(N33=1,N33=2,N33=3)</formula>
    </cfRule>
  </conditionalFormatting>
  <conditionalFormatting sqref="Y33:Z35">
    <cfRule type="expression" dxfId="85" priority="391">
      <formula>OR(N33=1,N33=2)</formula>
    </cfRule>
  </conditionalFormatting>
  <conditionalFormatting sqref="AA35">
    <cfRule type="expression" dxfId="84" priority="404">
      <formula>OR(N35=1,N35=2)</formula>
    </cfRule>
  </conditionalFormatting>
  <conditionalFormatting sqref="AA39">
    <cfRule type="expression" dxfId="83" priority="382">
      <formula>OR(N39=1,N39=2)</formula>
    </cfRule>
  </conditionalFormatting>
  <conditionalFormatting sqref="T39">
    <cfRule type="expression" dxfId="82" priority="380">
      <formula>N39=1</formula>
    </cfRule>
  </conditionalFormatting>
  <conditionalFormatting sqref="U39">
    <cfRule type="expression" dxfId="81" priority="379">
      <formula>N39=1</formula>
    </cfRule>
  </conditionalFormatting>
  <conditionalFormatting sqref="X41">
    <cfRule type="expression" dxfId="80" priority="381">
      <formula>OR(N41=1,N41=2,N41=3)</formula>
    </cfRule>
  </conditionalFormatting>
  <conditionalFormatting sqref="AA40">
    <cfRule type="expression" dxfId="79" priority="386">
      <formula>OR(N40=1,N40=2)</formula>
    </cfRule>
  </conditionalFormatting>
  <conditionalFormatting sqref="X40">
    <cfRule type="expression" dxfId="78" priority="385">
      <formula>OR(N40=1,N40=2,N40=3)</formula>
    </cfRule>
  </conditionalFormatting>
  <conditionalFormatting sqref="T40">
    <cfRule type="expression" dxfId="77" priority="384">
      <formula>N40=1</formula>
    </cfRule>
  </conditionalFormatting>
  <conditionalFormatting sqref="U40">
    <cfRule type="expression" dxfId="76" priority="383">
      <formula>N40=1</formula>
    </cfRule>
  </conditionalFormatting>
  <conditionalFormatting sqref="T41">
    <cfRule type="expression" dxfId="75" priority="388">
      <formula>N41=1</formula>
    </cfRule>
  </conditionalFormatting>
  <conditionalFormatting sqref="U41">
    <cfRule type="expression" dxfId="74" priority="387">
      <formula>N41=1</formula>
    </cfRule>
  </conditionalFormatting>
  <conditionalFormatting sqref="X39">
    <cfRule type="expression" dxfId="73" priority="389">
      <formula>OR(N39=1,N39=2,N39=3)</formula>
    </cfRule>
  </conditionalFormatting>
  <conditionalFormatting sqref="V39:W41">
    <cfRule type="expression" dxfId="72" priority="378">
      <formula>OR(N39=1,N39=2,N39=3)</formula>
    </cfRule>
  </conditionalFormatting>
  <conditionalFormatting sqref="Y39:Z41">
    <cfRule type="expression" dxfId="71" priority="377">
      <formula>OR(N39=1,N39=2)</formula>
    </cfRule>
  </conditionalFormatting>
  <conditionalFormatting sqref="AA41">
    <cfRule type="expression" dxfId="70" priority="390">
      <formula>OR(N41=1,N41=2)</formula>
    </cfRule>
  </conditionalFormatting>
  <conditionalFormatting sqref="AA45">
    <cfRule type="expression" dxfId="69" priority="368">
      <formula>OR(N45=1,N45=2)</formula>
    </cfRule>
  </conditionalFormatting>
  <conditionalFormatting sqref="T45">
    <cfRule type="expression" dxfId="68" priority="366">
      <formula>N45=1</formula>
    </cfRule>
  </conditionalFormatting>
  <conditionalFormatting sqref="U45">
    <cfRule type="expression" dxfId="67" priority="365">
      <formula>N45=1</formula>
    </cfRule>
  </conditionalFormatting>
  <conditionalFormatting sqref="X47">
    <cfRule type="expression" dxfId="66" priority="367">
      <formula>OR(N47=1,N47=2,N47=3)</formula>
    </cfRule>
  </conditionalFormatting>
  <conditionalFormatting sqref="AA46">
    <cfRule type="expression" dxfId="65" priority="372">
      <formula>OR(N46=1,N46=2)</formula>
    </cfRule>
  </conditionalFormatting>
  <conditionalFormatting sqref="X46">
    <cfRule type="expression" dxfId="64" priority="371">
      <formula>OR(N46=1,N46=2,N46=3)</formula>
    </cfRule>
  </conditionalFormatting>
  <conditionalFormatting sqref="T46">
    <cfRule type="expression" dxfId="63" priority="370">
      <formula>N46=1</formula>
    </cfRule>
  </conditionalFormatting>
  <conditionalFormatting sqref="U46">
    <cfRule type="expression" dxfId="62" priority="369">
      <formula>N46=1</formula>
    </cfRule>
  </conditionalFormatting>
  <conditionalFormatting sqref="T47">
    <cfRule type="expression" dxfId="61" priority="374">
      <formula>N47=1</formula>
    </cfRule>
  </conditionalFormatting>
  <conditionalFormatting sqref="U47">
    <cfRule type="expression" dxfId="60" priority="373">
      <formula>N47=1</formula>
    </cfRule>
  </conditionalFormatting>
  <conditionalFormatting sqref="X45">
    <cfRule type="expression" dxfId="59" priority="375">
      <formula>OR(N45=1,N45=2,N45=3)</formula>
    </cfRule>
  </conditionalFormatting>
  <conditionalFormatting sqref="V45:W47">
    <cfRule type="expression" dxfId="58" priority="364">
      <formula>OR(N45=1,N45=2,N45=3)</formula>
    </cfRule>
  </conditionalFormatting>
  <conditionalFormatting sqref="Y45:Z47">
    <cfRule type="expression" dxfId="57" priority="363">
      <formula>OR(N45=1,N45=2)</formula>
    </cfRule>
  </conditionalFormatting>
  <conditionalFormatting sqref="AA47">
    <cfRule type="expression" dxfId="56" priority="376">
      <formula>OR(N47=1,N47=2)</formula>
    </cfRule>
  </conditionalFormatting>
  <conditionalFormatting sqref="T21">
    <cfRule type="expression" dxfId="55" priority="2">
      <formula>N21=1</formula>
    </cfRule>
  </conditionalFormatting>
  <conditionalFormatting sqref="T27">
    <cfRule type="expression" dxfId="54" priority="1">
      <formula>N27=1</formula>
    </cfRule>
  </conditionalFormatting>
  <dataValidations xWindow="1022" yWindow="577" count="23">
    <dataValidation type="custom" allowBlank="1" showInputMessage="1" showErrorMessage="1" sqref="T14:T16 T8:T10 T39:T41 T33:T35 T45:T47 T26:T29 T20:T22">
      <formula1>IF(N8&gt;1,TRUE,T8="")</formula1>
    </dataValidation>
    <dataValidation type="list" allowBlank="1" showInputMessage="1" showErrorMessage="1" sqref="AG147:AG149 AG141:AG143 AG153:AG155 AG135:AG137 AG123:AG125 AG129:AG131 AG115:AG119">
      <formula1>"Editeur,Membre"</formula1>
    </dataValidation>
    <dataValidation allowBlank="1" showInputMessage="1" showErrorMessage="1" promptTitle="Information" prompt="E: Editeur chef_x000a_M: Membre" sqref="AG112:AG113"/>
    <dataValidation allowBlank="1" showInputMessage="1" showErrorMessage="1" promptTitle="Information" prompt="Dépôt/Enregistrement" sqref="AI162"/>
    <dataValidation type="list" allowBlank="1" showInputMessage="1" showErrorMessage="1" promptTitle="Information" prompt="Dépôt: 20%                                _x000a_Enregistrement: 100%                      " sqref="AI164:AI166 AI170:AI172">
      <formula1>"D,E"</formula1>
    </dataValidation>
    <dataValidation allowBlank="1" showInputMessage="1" showErrorMessage="1" promptTitle="Information" prompt="Indice de collaboration" sqref="AI26:AI29 AI39:AI41 AI33:AI35 AI45:AI47 AI20:AI22 AI8:AI10 AI5:AI6 AI14:AI16"/>
    <dataValidation type="list" allowBlank="1" showInputMessage="1" showErrorMessage="1" promptTitle="Information" prompt="Ordre des auteurs" sqref="P39:P41 P26:P29 P33:P35 P45:P47 P20:P22 P8:P10 P14:P16">
      <formula1>"Oui,Non"</formula1>
    </dataValidation>
    <dataValidation allowBlank="1" showInputMessage="1" showErrorMessage="1" promptTitle="Information" prompt="La Part de l’auteur par pourcentage" sqref="AI53:AI54 AI112:AI113 AI92:AI94 AI98:AI100 AI56:AI58 AI62:AI64 AI68:AI70 AI86:AI88 AI80:AI82 AI104:AI106 AI74:AI76 AD5:AE6"/>
    <dataValidation allowBlank="1" showInputMessage="1" showErrorMessage="1" promptTitle="Information" prompt="Nombre d'auteur" sqref="AG53:AG54 N5:N6"/>
    <dataValidation type="whole" allowBlank="1" showInputMessage="1" showErrorMessage="1" promptTitle="Information" prompt="Nombre d'auteur" sqref="N33:N35 AG74:AG76 N45:N47 N26:N29 N39:N41 AG80:AG82 AG92:AG94 AG98:AG100 AG56:AG58 AG104:AG106 AG62:AG64 AG68:AG70 AG86:AG88 N20:N22 N14:N16 N8:N10">
      <formula1>1</formula1>
      <formula2>2000</formula2>
    </dataValidation>
    <dataValidation type="list" allowBlank="1" showInputMessage="1" showErrorMessage="1" sqref="X26:X29 X39:X41 X33:X35 X45:X47 X20:X22 X14:X16 X8:X10">
      <formula1>revues</formula1>
    </dataValidation>
    <dataValidation type="custom" allowBlank="1" showInputMessage="1" showErrorMessage="1" sqref="V26:W29 V39:W41 V33:W35 V45:W47 V20:W22 V14:W16 V8:W10">
      <formula1>IF($N$8&gt;3,TRUE,$V$8="")</formula1>
    </dataValidation>
    <dataValidation type="custom" allowBlank="1" showInputMessage="1" showErrorMessage="1" sqref="Y26:Z29 Y39:Z41 Y33:Z35 Y45:Z47 Y20:Z22 Y14:Z16 Y8:Z10">
      <formula1>IF($N$8&gt;2,TRUE,$Y$8="")</formula1>
    </dataValidation>
    <dataValidation type="list" allowBlank="1" showInputMessage="1" showErrorMessage="1" promptTitle="Information" prompt="Oui: Tous les auteurs sont algériens_x000a_Non: si non" sqref="AG39:AG41 AG45:AG47 AG33:AG35 AG26:AG29 AG20:AG22 AG14:AG16 AG8:AG10">
      <formula1>"Oui,Non"</formula1>
    </dataValidation>
    <dataValidation allowBlank="1" showInputMessage="1" showErrorMessage="1" promptTitle="Information" prompt="Nombre d'auteurs membre" sqref="AD53:AE54"/>
    <dataValidation type="whole" allowBlank="1" showInputMessage="1" showErrorMessage="1" promptTitle="Information" prompt="Nombre d'auteurs membre" sqref="AD92:AE94 AD98:AE100 AD56:AE58 AD104:AE106 AD62:AE64 AD68:AE70 AD86:AE88 AD80:AE82 AD74:AE76">
      <formula1>1</formula1>
      <formula2>2000</formula2>
    </dataValidation>
    <dataValidation type="list" allowBlank="1" showInputMessage="1" showErrorMessage="1" promptTitle="Information" prompt="1: Membre_x000a_ 0: Sinon " sqref="U45:U47 S45:S47 U26:U29 S26:S29 U33:U35 U39:U41 S33:S35 S39:S41 S20:S22 U14:U16 U8:U10 S14:S16 S8:S10 U20:U22">
      <formula1>"0,1"</formula1>
    </dataValidation>
    <dataValidation type="list" allowBlank="1" showInputMessage="1" showErrorMessage="1" promptTitle="Information" prompt="1: Membre_x000a_ 0: Sinon  " sqref="AA39:AA41 AA45:AA47 AA26:AA29 AA33:AA35 AA20:AA22 AA8:AA10 AA14:AA16">
      <formula1>"0,1"</formula1>
    </dataValidation>
    <dataValidation type="list" allowBlank="1" showInputMessage="1" showErrorMessage="1" sqref="N164:P166 N170:P172 L26:L29 L33:L35 L39:L41 L45:L47 L56:L58 L62:L64 L68:L70 L80:L82 L86:L88 L92:L94 L98:L100 L104:L106 L74:L76 L123:L125 L129:L131 L141:L143 L147:L149 L153:L155 L135:L137 L115:L119 L8:L10 L14:L16 L20:L22">
      <formula1>"2013,2014,2015"</formula1>
    </dataValidation>
    <dataValidation allowBlank="1" showInputMessage="1" showErrorMessage="1" promptTitle="Information" prompt="Nombre d' auteurs membre de l'équipe" sqref="X5:X6"/>
    <dataValidation allowBlank="1" showInputMessage="1" showErrorMessage="1" promptTitle="Information" prompt="Ordre des auteurs" sqref="P5:P6"/>
    <dataValidation allowBlank="1" showInputMessage="1" showErrorMessage="1" promptTitle="Information" prompt="Oui: Tous les auteurs sont algériens_x000a_Non: si non" sqref="AG5:AG6"/>
    <dataValidation allowBlank="1" showInputMessage="1" showErrorMessage="1" promptTitle="Information" prompt="M: Membre" sqref="S5:S6 U5:U6 AA5:AA6"/>
  </dataValidations>
  <pageMargins left="0.19685039370078741" right="0.19685039370078741" top="0.59055118110236227" bottom="0.59055118110236227" header="0.31496062992125984" footer="0.31496062992125984"/>
  <pageSetup paperSize="9" scale="80" orientation="portrait" horizontalDpi="4294967292" verticalDpi="0" r:id="rId1"/>
  <drawing r:id="rId2"/>
  <legacyDrawing r:id="rId3"/>
</worksheet>
</file>

<file path=xl/worksheets/sheet4.xml><?xml version="1.0" encoding="utf-8"?>
<worksheet xmlns="http://schemas.openxmlformats.org/spreadsheetml/2006/main" xmlns:r="http://schemas.openxmlformats.org/officeDocument/2006/relationships">
  <sheetPr codeName="Feuil10">
    <tabColor rgb="FFFFFF00"/>
  </sheetPr>
  <dimension ref="A1:CK365"/>
  <sheetViews>
    <sheetView showGridLines="0" showRowColHeaders="0" showWhiteSpace="0" topLeftCell="A91" zoomScale="85" zoomScaleNormal="85" workbookViewId="0">
      <selection activeCell="F99" sqref="F99:H99"/>
    </sheetView>
  </sheetViews>
  <sheetFormatPr baseColWidth="10" defaultColWidth="9.140625" defaultRowHeight="14.25"/>
  <cols>
    <col min="1" max="1" width="12.7109375" style="171" customWidth="1"/>
    <col min="2" max="2" width="0.7109375" style="171" customWidth="1"/>
    <col min="3" max="3" width="3.28515625" style="171" customWidth="1"/>
    <col min="4" max="4" width="5.140625" style="171" customWidth="1"/>
    <col min="5" max="5" width="0.7109375" style="171" customWidth="1"/>
    <col min="6" max="6" width="30.140625" style="171" customWidth="1"/>
    <col min="7" max="7" width="0.7109375" style="171" customWidth="1"/>
    <col min="8" max="8" width="28.42578125" style="171" customWidth="1"/>
    <col min="9" max="9" width="0.7109375" style="171" customWidth="1"/>
    <col min="10" max="10" width="31.7109375" style="171" customWidth="1"/>
    <col min="11" max="11" width="0.7109375" style="171" customWidth="1"/>
    <col min="12" max="12" width="40" style="171" customWidth="1"/>
    <col min="13" max="13" width="0.7109375" style="171" customWidth="1"/>
    <col min="14" max="14" width="19.5703125" style="171" customWidth="1"/>
    <col min="15" max="15" width="0.7109375" style="171" customWidth="1"/>
    <col min="16" max="16" width="25.5703125" style="171" customWidth="1"/>
    <col min="17" max="17" width="0.7109375" style="171" customWidth="1"/>
    <col min="18" max="18" width="16.140625" style="171" customWidth="1"/>
    <col min="19" max="19" width="0.7109375" style="171" customWidth="1"/>
    <col min="20" max="20" width="12.140625" style="171" customWidth="1"/>
    <col min="21" max="21" width="0.7109375" style="171" customWidth="1"/>
    <col min="22" max="22" width="8.7109375" style="171" customWidth="1"/>
    <col min="23" max="23" width="4.140625" style="171" customWidth="1"/>
    <col min="24" max="24" width="0.7109375" style="171" customWidth="1"/>
    <col min="25" max="25" width="3.85546875" style="171" customWidth="1"/>
    <col min="26" max="26" width="8.28515625" style="171" customWidth="1"/>
    <col min="27" max="27" width="0.7109375" style="171" customWidth="1"/>
    <col min="28" max="28" width="9.7109375" style="171" customWidth="1"/>
    <col min="29" max="29" width="0.7109375" style="171" customWidth="1"/>
    <col min="30" max="30" width="9.85546875" style="171" customWidth="1"/>
    <col min="31" max="31" width="0.7109375" style="171" customWidth="1"/>
    <col min="32" max="32" width="9.140625" style="171"/>
    <col min="33" max="33" width="3.5703125" style="171" customWidth="1"/>
    <col min="34" max="34" width="0.7109375" style="171" customWidth="1"/>
    <col min="35" max="35" width="12.7109375" style="171" customWidth="1"/>
    <col min="36" max="38" width="0" style="171" hidden="1" customWidth="1"/>
    <col min="39" max="39" width="21.7109375" style="171" hidden="1" customWidth="1"/>
    <col min="40" max="48" width="9.140625" style="171" hidden="1" customWidth="1"/>
    <col min="49" max="49" width="0" style="171" hidden="1" customWidth="1"/>
    <col min="50" max="61" width="9.140625" style="171" hidden="1" customWidth="1"/>
    <col min="62" max="62" width="0" style="171" hidden="1" customWidth="1"/>
    <col min="63" max="77" width="9.140625" style="171" hidden="1" customWidth="1"/>
    <col min="78" max="91" width="0" style="171" hidden="1" customWidth="1"/>
    <col min="92" max="16384" width="9.140625" style="171"/>
  </cols>
  <sheetData>
    <row r="1" spans="1:44" ht="74.25" customHeight="1" thickBot="1">
      <c r="A1" s="340" t="str">
        <f>CONCATENATE("Equipe"," ",'2.Pré. Eq'!AN5)</f>
        <v>Equipe 1</v>
      </c>
      <c r="B1" s="665" t="s">
        <v>3853</v>
      </c>
      <c r="C1" s="666"/>
      <c r="D1" s="666"/>
      <c r="E1" s="666"/>
      <c r="F1" s="666"/>
      <c r="G1" s="666"/>
      <c r="H1" s="666"/>
      <c r="I1" s="666"/>
      <c r="J1" s="666"/>
      <c r="K1" s="666"/>
      <c r="L1" s="666"/>
      <c r="M1" s="666"/>
      <c r="N1" s="666"/>
      <c r="O1" s="666"/>
      <c r="P1" s="666"/>
      <c r="Q1" s="667" t="s">
        <v>3854</v>
      </c>
      <c r="R1" s="667"/>
      <c r="S1" s="667"/>
      <c r="T1" s="667"/>
      <c r="U1" s="667"/>
      <c r="V1" s="667"/>
      <c r="W1" s="667"/>
      <c r="X1" s="667"/>
      <c r="Y1" s="667"/>
      <c r="Z1" s="667"/>
      <c r="AA1" s="667"/>
      <c r="AB1" s="667"/>
      <c r="AC1" s="667"/>
      <c r="AD1" s="667"/>
      <c r="AE1" s="667"/>
      <c r="AF1" s="667"/>
      <c r="AG1" s="667"/>
      <c r="AH1" s="667"/>
      <c r="AI1" s="341" t="str">
        <f>CONCATENATE("فرقة"," ",'2.Pré. Eq'!AN5)</f>
        <v>فرقة 1</v>
      </c>
      <c r="AL1" s="264"/>
    </row>
    <row r="2" spans="1:44" ht="17.100000000000001" customHeight="1">
      <c r="A2" s="265"/>
      <c r="B2" s="214"/>
      <c r="C2" s="587" t="s">
        <v>2075</v>
      </c>
      <c r="D2" s="588"/>
      <c r="E2" s="588"/>
      <c r="F2" s="588"/>
      <c r="G2" s="588"/>
      <c r="H2" s="588"/>
      <c r="I2" s="588"/>
      <c r="J2" s="588"/>
      <c r="K2" s="588"/>
      <c r="L2" s="588"/>
      <c r="M2" s="588"/>
      <c r="N2" s="588"/>
      <c r="O2" s="588"/>
      <c r="P2" s="588"/>
      <c r="Q2" s="589" t="s">
        <v>2076</v>
      </c>
      <c r="R2" s="589"/>
      <c r="S2" s="589"/>
      <c r="T2" s="589"/>
      <c r="U2" s="589"/>
      <c r="V2" s="589"/>
      <c r="W2" s="589"/>
      <c r="X2" s="589"/>
      <c r="Y2" s="589"/>
      <c r="Z2" s="589"/>
      <c r="AA2" s="589"/>
      <c r="AB2" s="589"/>
      <c r="AC2" s="589"/>
      <c r="AD2" s="589"/>
      <c r="AE2" s="589"/>
      <c r="AF2" s="589"/>
      <c r="AG2" s="590"/>
      <c r="AH2" s="213"/>
      <c r="AI2" s="265"/>
      <c r="AJ2" s="268"/>
      <c r="AK2" s="268"/>
      <c r="AL2" s="268"/>
      <c r="AM2" s="268"/>
      <c r="AN2" s="269"/>
    </row>
    <row r="3" spans="1:44" ht="17.100000000000001" customHeight="1">
      <c r="A3" s="267"/>
      <c r="B3" s="214"/>
      <c r="C3" s="603" t="s">
        <v>1769</v>
      </c>
      <c r="D3" s="604"/>
      <c r="E3" s="604"/>
      <c r="F3" s="604"/>
      <c r="G3" s="604"/>
      <c r="H3" s="604"/>
      <c r="I3" s="604"/>
      <c r="J3" s="604"/>
      <c r="K3" s="604"/>
      <c r="L3" s="604"/>
      <c r="M3" s="604"/>
      <c r="N3" s="342" t="s">
        <v>1777</v>
      </c>
      <c r="O3" s="270"/>
      <c r="P3" s="424"/>
      <c r="Q3" s="271"/>
      <c r="R3" s="601" t="s">
        <v>3647</v>
      </c>
      <c r="S3" s="601"/>
      <c r="T3" s="601"/>
      <c r="U3" s="601"/>
      <c r="V3" s="601"/>
      <c r="W3" s="601"/>
      <c r="X3" s="601"/>
      <c r="Y3" s="601"/>
      <c r="Z3" s="601"/>
      <c r="AA3" s="601"/>
      <c r="AB3" s="601"/>
      <c r="AC3" s="601"/>
      <c r="AD3" s="601"/>
      <c r="AE3" s="602"/>
      <c r="AF3" s="609" t="s">
        <v>1872</v>
      </c>
      <c r="AG3" s="610"/>
      <c r="AH3" s="213"/>
      <c r="AI3" s="267"/>
      <c r="AJ3" s="274"/>
      <c r="AK3" s="274"/>
      <c r="AL3" s="274"/>
      <c r="AM3" s="274"/>
      <c r="AN3" s="274"/>
    </row>
    <row r="4" spans="1:44" ht="3.95" customHeight="1">
      <c r="A4" s="267"/>
      <c r="B4" s="213"/>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8"/>
      <c r="AG4" s="278"/>
      <c r="AH4" s="213"/>
      <c r="AI4" s="267"/>
      <c r="AJ4" s="274"/>
      <c r="AK4" s="274"/>
      <c r="AL4" s="274"/>
      <c r="AM4" s="274"/>
      <c r="AN4" s="274"/>
    </row>
    <row r="5" spans="1:44" s="346" customFormat="1" ht="14.1" customHeight="1">
      <c r="A5" s="343"/>
      <c r="B5" s="344"/>
      <c r="C5" s="344"/>
      <c r="D5" s="280" t="s">
        <v>1698</v>
      </c>
      <c r="E5" s="273"/>
      <c r="F5" s="598" t="s">
        <v>1780</v>
      </c>
      <c r="G5" s="599"/>
      <c r="H5" s="600"/>
      <c r="I5" s="273"/>
      <c r="J5" s="652" t="s">
        <v>1781</v>
      </c>
      <c r="K5" s="653"/>
      <c r="L5" s="654"/>
      <c r="M5" s="321"/>
      <c r="N5" s="280" t="s">
        <v>3839</v>
      </c>
      <c r="O5" s="321"/>
      <c r="P5" s="281" t="s">
        <v>2074</v>
      </c>
      <c r="Q5" s="311"/>
      <c r="R5" s="611" t="s">
        <v>1782</v>
      </c>
      <c r="S5" s="612"/>
      <c r="T5" s="612"/>
      <c r="U5" s="612"/>
      <c r="V5" s="612"/>
      <c r="W5" s="613"/>
      <c r="X5" s="322"/>
      <c r="Y5" s="611" t="s">
        <v>1784</v>
      </c>
      <c r="Z5" s="613"/>
      <c r="AA5" s="282"/>
      <c r="AB5" s="283" t="s">
        <v>1786</v>
      </c>
      <c r="AC5" s="282"/>
      <c r="AD5" s="283" t="s">
        <v>2079</v>
      </c>
      <c r="AE5" s="282"/>
      <c r="AF5" s="280" t="s">
        <v>1704</v>
      </c>
      <c r="AG5" s="344"/>
      <c r="AH5" s="344"/>
      <c r="AI5" s="279"/>
      <c r="AJ5" s="345"/>
      <c r="AK5" s="345"/>
      <c r="AL5" s="345"/>
      <c r="AM5" s="345"/>
      <c r="AN5" s="345"/>
    </row>
    <row r="6" spans="1:44" s="346" customFormat="1" ht="14.1" customHeight="1">
      <c r="A6" s="343"/>
      <c r="B6" s="344"/>
      <c r="C6" s="344"/>
      <c r="D6" s="292" t="s">
        <v>794</v>
      </c>
      <c r="E6" s="273"/>
      <c r="F6" s="620" t="s">
        <v>802</v>
      </c>
      <c r="G6" s="621"/>
      <c r="H6" s="622"/>
      <c r="I6" s="273"/>
      <c r="J6" s="620" t="s">
        <v>803</v>
      </c>
      <c r="K6" s="621"/>
      <c r="L6" s="622"/>
      <c r="M6" s="321"/>
      <c r="N6" s="292" t="s">
        <v>3836</v>
      </c>
      <c r="O6" s="321"/>
      <c r="P6" s="293" t="s">
        <v>2073</v>
      </c>
      <c r="Q6" s="311"/>
      <c r="R6" s="614" t="s">
        <v>1783</v>
      </c>
      <c r="S6" s="615"/>
      <c r="T6" s="615"/>
      <c r="U6" s="615"/>
      <c r="V6" s="615"/>
      <c r="W6" s="616"/>
      <c r="X6" s="322"/>
      <c r="Y6" s="614" t="s">
        <v>1785</v>
      </c>
      <c r="Z6" s="616"/>
      <c r="AA6" s="282"/>
      <c r="AB6" s="294" t="s">
        <v>1787</v>
      </c>
      <c r="AC6" s="282"/>
      <c r="AD6" s="294" t="s">
        <v>796</v>
      </c>
      <c r="AE6" s="282"/>
      <c r="AF6" s="292" t="s">
        <v>797</v>
      </c>
      <c r="AG6" s="344"/>
      <c r="AH6" s="344"/>
      <c r="AI6" s="279"/>
      <c r="AJ6" s="347"/>
      <c r="AK6" s="348"/>
      <c r="AL6" s="349"/>
      <c r="AM6" s="349"/>
      <c r="AN6" s="349"/>
    </row>
    <row r="7" spans="1:44" s="222" customFormat="1" ht="3.95" customHeight="1">
      <c r="A7" s="267"/>
      <c r="B7" s="208"/>
      <c r="C7" s="208"/>
      <c r="D7" s="217"/>
      <c r="E7" s="217"/>
      <c r="F7" s="217"/>
      <c r="G7" s="217"/>
      <c r="H7" s="217"/>
      <c r="I7" s="217"/>
      <c r="J7" s="217"/>
      <c r="K7" s="217"/>
      <c r="L7" s="208"/>
      <c r="M7" s="321"/>
      <c r="N7" s="321"/>
      <c r="O7" s="321"/>
      <c r="P7" s="208"/>
      <c r="Q7" s="311"/>
      <c r="R7" s="208"/>
      <c r="S7" s="208"/>
      <c r="T7" s="208"/>
      <c r="U7" s="208"/>
      <c r="V7" s="208"/>
      <c r="W7" s="208"/>
      <c r="X7" s="208"/>
      <c r="Y7" s="274"/>
      <c r="Z7" s="274"/>
      <c r="AA7" s="208"/>
      <c r="AB7" s="208"/>
      <c r="AC7" s="208"/>
      <c r="AD7" s="208"/>
      <c r="AE7" s="208"/>
      <c r="AF7" s="208"/>
      <c r="AG7" s="208"/>
      <c r="AH7" s="208"/>
      <c r="AI7" s="267"/>
      <c r="AJ7" s="347"/>
      <c r="AK7" s="348"/>
      <c r="AL7" s="300"/>
      <c r="AM7" s="300"/>
      <c r="AN7" s="297"/>
    </row>
    <row r="8" spans="1:44" ht="15" customHeight="1">
      <c r="A8" s="267"/>
      <c r="B8" s="213"/>
      <c r="C8" s="213"/>
      <c r="D8" s="242">
        <v>1</v>
      </c>
      <c r="E8" s="227"/>
      <c r="F8" s="472"/>
      <c r="G8" s="472"/>
      <c r="H8" s="472"/>
      <c r="I8" s="258"/>
      <c r="J8" s="472"/>
      <c r="K8" s="472"/>
      <c r="L8" s="472"/>
      <c r="M8" s="338"/>
      <c r="N8" s="423"/>
      <c r="O8" s="338"/>
      <c r="P8" s="434"/>
      <c r="Q8" s="336"/>
      <c r="R8" s="484"/>
      <c r="S8" s="594"/>
      <c r="T8" s="594"/>
      <c r="U8" s="594"/>
      <c r="V8" s="594"/>
      <c r="W8" s="485"/>
      <c r="X8" s="136"/>
      <c r="Y8" s="605"/>
      <c r="Z8" s="606"/>
      <c r="AA8" s="372"/>
      <c r="AB8" s="442"/>
      <c r="AC8" s="302"/>
      <c r="AD8" s="350" t="str">
        <f>IF(OR(Y8="",AB8=""),"",IF(Y8="Non Orateur",IF(AB8="Proposée",0.5*0.5,0.5*1),IF(AB8="Proposée",0.5*1,1*1)))</f>
        <v/>
      </c>
      <c r="AE8" s="273"/>
      <c r="AF8" s="430" t="str">
        <f>IF(AD8="","",(100*AD8))</f>
        <v/>
      </c>
      <c r="AG8" s="213"/>
      <c r="AH8" s="213"/>
      <c r="AI8" s="301"/>
      <c r="AJ8" s="351" t="str">
        <f>IF(OR(AF8="Valeur",AF8="القيمة"),0,IF(ISERROR(SEARCH("/",AF8)),AF8,0))</f>
        <v/>
      </c>
      <c r="AK8" s="351"/>
      <c r="AL8" s="272"/>
      <c r="AM8" s="272"/>
      <c r="AN8" s="269"/>
    </row>
    <row r="9" spans="1:44" ht="15" customHeight="1">
      <c r="A9" s="267"/>
      <c r="B9" s="213"/>
      <c r="C9" s="213"/>
      <c r="D9" s="242">
        <v>2</v>
      </c>
      <c r="E9" s="227"/>
      <c r="F9" s="472"/>
      <c r="G9" s="472"/>
      <c r="H9" s="472"/>
      <c r="I9" s="258"/>
      <c r="J9" s="472"/>
      <c r="K9" s="472"/>
      <c r="L9" s="472"/>
      <c r="M9" s="338"/>
      <c r="N9" s="423"/>
      <c r="O9" s="338"/>
      <c r="P9" s="434"/>
      <c r="Q9" s="336"/>
      <c r="R9" s="484"/>
      <c r="S9" s="594"/>
      <c r="T9" s="594"/>
      <c r="U9" s="594"/>
      <c r="V9" s="594"/>
      <c r="W9" s="485"/>
      <c r="X9" s="136"/>
      <c r="Y9" s="605"/>
      <c r="Z9" s="606"/>
      <c r="AA9" s="372"/>
      <c r="AB9" s="442"/>
      <c r="AC9" s="302"/>
      <c r="AD9" s="350" t="str">
        <f t="shared" ref="AD9:AD10" si="0">IF(OR(Y9="",AB9=""),"",IF(Y9="Non Orateur",IF(AB9="Proposée",0.5*0.5,0.5*1),IF(AB9="Proposée",0.5*1,1*1)))</f>
        <v/>
      </c>
      <c r="AE9" s="273"/>
      <c r="AF9" s="430" t="str">
        <f t="shared" ref="AF9:AF10" si="1">IF(AD9="","",(100*AD9))</f>
        <v/>
      </c>
      <c r="AG9" s="213"/>
      <c r="AH9" s="213"/>
      <c r="AI9" s="301"/>
      <c r="AJ9" s="351" t="str">
        <f>IF(OR(AF9="Valeur",AF9="القيمة"),0,IF(ISERROR(SEARCH("/",AF9)),AF9,0))</f>
        <v/>
      </c>
      <c r="AK9" s="348"/>
      <c r="AL9" s="300"/>
      <c r="AM9" s="300"/>
      <c r="AN9" s="297"/>
    </row>
    <row r="10" spans="1:44" ht="15" customHeight="1">
      <c r="A10" s="267"/>
      <c r="B10" s="213"/>
      <c r="C10" s="213"/>
      <c r="D10" s="242">
        <v>3</v>
      </c>
      <c r="E10" s="227"/>
      <c r="F10" s="472"/>
      <c r="G10" s="472"/>
      <c r="H10" s="472"/>
      <c r="I10" s="258"/>
      <c r="J10" s="472"/>
      <c r="K10" s="472"/>
      <c r="L10" s="472"/>
      <c r="M10" s="338"/>
      <c r="N10" s="423"/>
      <c r="O10" s="338"/>
      <c r="P10" s="434"/>
      <c r="Q10" s="336"/>
      <c r="R10" s="484"/>
      <c r="S10" s="594"/>
      <c r="T10" s="594"/>
      <c r="U10" s="594"/>
      <c r="V10" s="594"/>
      <c r="W10" s="485"/>
      <c r="X10" s="136"/>
      <c r="Y10" s="605"/>
      <c r="Z10" s="606"/>
      <c r="AA10" s="372"/>
      <c r="AB10" s="442"/>
      <c r="AC10" s="302"/>
      <c r="AD10" s="350" t="str">
        <f t="shared" si="0"/>
        <v/>
      </c>
      <c r="AE10" s="273"/>
      <c r="AF10" s="430" t="str">
        <f t="shared" si="1"/>
        <v/>
      </c>
      <c r="AG10" s="213"/>
      <c r="AH10" s="213"/>
      <c r="AI10" s="301"/>
      <c r="AJ10" s="351" t="str">
        <f t="shared" ref="AJ10:AJ73" si="2">IF(OR(AF10="Valeur",AF10="القيمة"),0,IF(ISERROR(SEARCH("/",AF10)),AF10,0))</f>
        <v/>
      </c>
      <c r="AK10" s="348"/>
      <c r="AL10" s="300"/>
      <c r="AM10" s="300"/>
      <c r="AN10" s="297"/>
      <c r="AQ10" s="352">
        <v>1</v>
      </c>
    </row>
    <row r="11" spans="1:44" ht="3.95" customHeight="1">
      <c r="A11" s="267"/>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301"/>
      <c r="AJ11" s="351">
        <f t="shared" si="2"/>
        <v>0</v>
      </c>
      <c r="AK11" s="348"/>
      <c r="AL11" s="300"/>
      <c r="AM11" s="300"/>
      <c r="AN11" s="297"/>
    </row>
    <row r="12" spans="1:44" ht="17.100000000000001" customHeight="1">
      <c r="A12" s="267"/>
      <c r="B12" s="213"/>
      <c r="C12" s="603" t="s">
        <v>1770</v>
      </c>
      <c r="D12" s="604"/>
      <c r="E12" s="604"/>
      <c r="F12" s="604"/>
      <c r="G12" s="604"/>
      <c r="H12" s="604"/>
      <c r="I12" s="604"/>
      <c r="J12" s="604"/>
      <c r="K12" s="604"/>
      <c r="L12" s="604"/>
      <c r="M12" s="604"/>
      <c r="N12" s="342" t="s">
        <v>1705</v>
      </c>
      <c r="O12" s="270"/>
      <c r="P12" s="424"/>
      <c r="Q12" s="271"/>
      <c r="R12" s="601" t="s">
        <v>1776</v>
      </c>
      <c r="S12" s="601"/>
      <c r="T12" s="601"/>
      <c r="U12" s="601"/>
      <c r="V12" s="601"/>
      <c r="W12" s="601"/>
      <c r="X12" s="601"/>
      <c r="Y12" s="601"/>
      <c r="Z12" s="601"/>
      <c r="AA12" s="601"/>
      <c r="AB12" s="601"/>
      <c r="AC12" s="601"/>
      <c r="AD12" s="601"/>
      <c r="AE12" s="602"/>
      <c r="AF12" s="585" t="s">
        <v>1873</v>
      </c>
      <c r="AG12" s="586"/>
      <c r="AH12" s="213"/>
      <c r="AI12" s="267"/>
      <c r="AJ12" s="351">
        <f t="shared" si="2"/>
        <v>0</v>
      </c>
      <c r="AK12" s="351"/>
      <c r="AL12" s="272"/>
      <c r="AM12" s="272"/>
      <c r="AN12" s="269"/>
    </row>
    <row r="13" spans="1:44" ht="3.95" customHeight="1">
      <c r="A13" s="267"/>
      <c r="B13" s="213"/>
      <c r="C13" s="208"/>
      <c r="D13" s="217"/>
      <c r="E13" s="217"/>
      <c r="F13" s="217"/>
      <c r="G13" s="217"/>
      <c r="H13" s="217"/>
      <c r="I13" s="217"/>
      <c r="J13" s="217"/>
      <c r="K13" s="217"/>
      <c r="L13" s="208"/>
      <c r="M13" s="208"/>
      <c r="N13" s="208"/>
      <c r="O13" s="208"/>
      <c r="P13" s="208"/>
      <c r="Q13" s="208"/>
      <c r="R13" s="208"/>
      <c r="S13" s="208"/>
      <c r="T13" s="208"/>
      <c r="U13" s="208"/>
      <c r="V13" s="208"/>
      <c r="W13" s="208"/>
      <c r="X13" s="208"/>
      <c r="Y13" s="272"/>
      <c r="Z13" s="272"/>
      <c r="AA13" s="208"/>
      <c r="AB13" s="208"/>
      <c r="AC13" s="208"/>
      <c r="AD13" s="208"/>
      <c r="AE13" s="208"/>
      <c r="AF13" s="208"/>
      <c r="AG13" s="208"/>
      <c r="AH13" s="213"/>
      <c r="AI13" s="267"/>
      <c r="AJ13" s="351">
        <f t="shared" si="2"/>
        <v>0</v>
      </c>
      <c r="AK13" s="348"/>
      <c r="AL13" s="300"/>
      <c r="AN13" s="353"/>
    </row>
    <row r="14" spans="1:44" ht="15" customHeight="1">
      <c r="A14" s="267"/>
      <c r="B14" s="213"/>
      <c r="C14" s="213"/>
      <c r="D14" s="242">
        <v>1</v>
      </c>
      <c r="E14" s="227"/>
      <c r="F14" s="472"/>
      <c r="G14" s="472"/>
      <c r="H14" s="472"/>
      <c r="I14" s="258"/>
      <c r="J14" s="660"/>
      <c r="K14" s="660"/>
      <c r="L14" s="660"/>
      <c r="M14" s="338"/>
      <c r="N14" s="423">
        <v>2015</v>
      </c>
      <c r="O14" s="338"/>
      <c r="P14" s="452"/>
      <c r="Q14" s="336"/>
      <c r="R14" s="484"/>
      <c r="S14" s="594"/>
      <c r="T14" s="594"/>
      <c r="U14" s="594"/>
      <c r="V14" s="594"/>
      <c r="W14" s="485"/>
      <c r="X14" s="136"/>
      <c r="Y14" s="605" t="s">
        <v>3883</v>
      </c>
      <c r="Z14" s="606"/>
      <c r="AA14" s="372"/>
      <c r="AB14" s="453" t="s">
        <v>3884</v>
      </c>
      <c r="AC14" s="273"/>
      <c r="AD14" s="350">
        <f>IF(OR(Y14="",AB14=""),"",IF(Y14="Non Orateur",IF(AB14="Proposée",0.5*0.5,0.5*1),IF(AB14="Proposée",0.5*1,1*1)))</f>
        <v>1</v>
      </c>
      <c r="AE14" s="273"/>
      <c r="AF14" s="427">
        <f>IF(AD14="","",(50*AD14))</f>
        <v>50</v>
      </c>
      <c r="AG14" s="213"/>
      <c r="AH14" s="213"/>
      <c r="AI14" s="267"/>
      <c r="AJ14" s="351">
        <f t="shared" si="2"/>
        <v>50</v>
      </c>
      <c r="AK14" s="351"/>
      <c r="AL14" s="272"/>
      <c r="AN14" s="269"/>
    </row>
    <row r="15" spans="1:44" ht="15" customHeight="1">
      <c r="A15" s="267"/>
      <c r="B15" s="213"/>
      <c r="C15" s="213"/>
      <c r="D15" s="242">
        <v>2</v>
      </c>
      <c r="E15" s="227"/>
      <c r="F15" s="472"/>
      <c r="G15" s="472"/>
      <c r="H15" s="472"/>
      <c r="I15" s="258"/>
      <c r="J15" s="660"/>
      <c r="K15" s="660"/>
      <c r="L15" s="660"/>
      <c r="M15" s="338"/>
      <c r="N15" s="423"/>
      <c r="O15" s="338"/>
      <c r="P15" s="434"/>
      <c r="Q15" s="336"/>
      <c r="R15" s="484"/>
      <c r="S15" s="594"/>
      <c r="T15" s="594"/>
      <c r="U15" s="594"/>
      <c r="V15" s="594"/>
      <c r="W15" s="485"/>
      <c r="X15" s="136"/>
      <c r="Y15" s="605"/>
      <c r="Z15" s="606"/>
      <c r="AA15" s="372"/>
      <c r="AB15" s="423"/>
      <c r="AC15" s="273"/>
      <c r="AD15" s="350" t="str">
        <f t="shared" ref="AD15:AD16" si="3">IF(OR(Y15="",AB15=""),"",IF(Y15="Non Orateur",IF(AB15="Proposée",0.5*0.5,0.5*1),IF(AB15="Proposée",0.5*1,1*1)))</f>
        <v/>
      </c>
      <c r="AE15" s="273"/>
      <c r="AF15" s="430" t="str">
        <f t="shared" ref="AF15:AF16" si="4">IF(AD15="","",(50*AD15))</f>
        <v/>
      </c>
      <c r="AG15" s="213"/>
      <c r="AH15" s="213"/>
      <c r="AI15" s="267"/>
      <c r="AJ15" s="351" t="str">
        <f t="shared" si="2"/>
        <v/>
      </c>
      <c r="AK15" s="348"/>
      <c r="AL15" s="300"/>
      <c r="AN15" s="353"/>
    </row>
    <row r="16" spans="1:44" ht="15" customHeight="1">
      <c r="A16" s="267"/>
      <c r="B16" s="213"/>
      <c r="C16" s="213"/>
      <c r="D16" s="242">
        <v>3</v>
      </c>
      <c r="E16" s="227"/>
      <c r="F16" s="472"/>
      <c r="G16" s="472"/>
      <c r="H16" s="472"/>
      <c r="I16" s="258"/>
      <c r="J16" s="660"/>
      <c r="K16" s="660"/>
      <c r="L16" s="660"/>
      <c r="M16" s="338"/>
      <c r="N16" s="423"/>
      <c r="O16" s="338"/>
      <c r="P16" s="434"/>
      <c r="Q16" s="336"/>
      <c r="R16" s="484"/>
      <c r="S16" s="594"/>
      <c r="T16" s="594"/>
      <c r="U16" s="594"/>
      <c r="V16" s="594"/>
      <c r="W16" s="485"/>
      <c r="X16" s="136"/>
      <c r="Y16" s="605"/>
      <c r="Z16" s="606"/>
      <c r="AA16" s="372"/>
      <c r="AB16" s="423"/>
      <c r="AC16" s="273"/>
      <c r="AD16" s="350" t="str">
        <f t="shared" si="3"/>
        <v/>
      </c>
      <c r="AE16" s="273"/>
      <c r="AF16" s="430" t="str">
        <f t="shared" si="4"/>
        <v/>
      </c>
      <c r="AG16" s="213"/>
      <c r="AH16" s="213"/>
      <c r="AI16" s="267"/>
      <c r="AJ16" s="351" t="str">
        <f t="shared" si="2"/>
        <v/>
      </c>
      <c r="AK16" s="348"/>
      <c r="AL16" s="300"/>
      <c r="AN16" s="353"/>
      <c r="AR16" s="171">
        <v>2</v>
      </c>
    </row>
    <row r="17" spans="1:46" ht="3.95" customHeight="1">
      <c r="A17" s="267"/>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67"/>
      <c r="AJ17" s="351">
        <f t="shared" si="2"/>
        <v>0</v>
      </c>
      <c r="AK17" s="348"/>
      <c r="AL17" s="300"/>
      <c r="AN17" s="353"/>
    </row>
    <row r="18" spans="1:46" ht="17.100000000000001" customHeight="1">
      <c r="A18" s="267"/>
      <c r="B18" s="213"/>
      <c r="C18" s="603" t="s">
        <v>1771</v>
      </c>
      <c r="D18" s="604"/>
      <c r="E18" s="604"/>
      <c r="F18" s="604"/>
      <c r="G18" s="604"/>
      <c r="H18" s="604"/>
      <c r="I18" s="604"/>
      <c r="J18" s="604"/>
      <c r="K18" s="604"/>
      <c r="L18" s="604"/>
      <c r="M18" s="604"/>
      <c r="N18" s="342" t="s">
        <v>1709</v>
      </c>
      <c r="O18" s="270"/>
      <c r="P18" s="424"/>
      <c r="Q18" s="271"/>
      <c r="R18" s="601" t="s">
        <v>3648</v>
      </c>
      <c r="S18" s="601"/>
      <c r="T18" s="601"/>
      <c r="U18" s="601"/>
      <c r="V18" s="601"/>
      <c r="W18" s="601"/>
      <c r="X18" s="601"/>
      <c r="Y18" s="601"/>
      <c r="Z18" s="601"/>
      <c r="AA18" s="601"/>
      <c r="AB18" s="601"/>
      <c r="AC18" s="601"/>
      <c r="AD18" s="601"/>
      <c r="AE18" s="602"/>
      <c r="AF18" s="585" t="s">
        <v>1877</v>
      </c>
      <c r="AG18" s="586"/>
      <c r="AH18" s="213"/>
      <c r="AI18" s="267"/>
      <c r="AJ18" s="351">
        <f t="shared" si="2"/>
        <v>0</v>
      </c>
      <c r="AK18" s="351"/>
      <c r="AL18" s="272"/>
      <c r="AN18" s="269"/>
    </row>
    <row r="19" spans="1:46" ht="5.0999999999999996" customHeight="1">
      <c r="A19" s="267"/>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67"/>
      <c r="AJ19" s="351">
        <f t="shared" si="2"/>
        <v>0</v>
      </c>
      <c r="AK19" s="348"/>
      <c r="AL19" s="300"/>
      <c r="AN19" s="353"/>
    </row>
    <row r="20" spans="1:46" ht="15" customHeight="1">
      <c r="A20" s="267"/>
      <c r="B20" s="213"/>
      <c r="C20" s="213"/>
      <c r="D20" s="242">
        <v>1</v>
      </c>
      <c r="E20" s="227"/>
      <c r="F20" s="472"/>
      <c r="G20" s="472"/>
      <c r="H20" s="472"/>
      <c r="I20" s="258"/>
      <c r="J20" s="660"/>
      <c r="K20" s="660"/>
      <c r="L20" s="660"/>
      <c r="M20" s="338"/>
      <c r="N20" s="423"/>
      <c r="O20" s="338"/>
      <c r="P20" s="434"/>
      <c r="Q20" s="336"/>
      <c r="R20" s="484"/>
      <c r="S20" s="594"/>
      <c r="T20" s="594"/>
      <c r="U20" s="594"/>
      <c r="V20" s="594"/>
      <c r="W20" s="485"/>
      <c r="X20" s="136"/>
      <c r="Y20" s="605"/>
      <c r="Z20" s="606"/>
      <c r="AA20" s="372"/>
      <c r="AB20" s="423"/>
      <c r="AC20" s="273"/>
      <c r="AD20" s="350" t="str">
        <f>IF(OR(Y20="",AB20=""),"",IF(Y20="Non Orateur",IF(AB20="Proposée",0.5*0.5,0.5*1),IF(AB20="Proposée",0.5*1,1*1)))</f>
        <v/>
      </c>
      <c r="AE20" s="273"/>
      <c r="AF20" s="427" t="str">
        <f>IF(AD20="","",(40*AD20))</f>
        <v/>
      </c>
      <c r="AG20" s="213"/>
      <c r="AH20" s="213"/>
      <c r="AI20" s="267"/>
      <c r="AJ20" s="351" t="str">
        <f t="shared" si="2"/>
        <v/>
      </c>
      <c r="AK20" s="351"/>
      <c r="AL20" s="272"/>
      <c r="AN20" s="269"/>
    </row>
    <row r="21" spans="1:46" ht="15" customHeight="1">
      <c r="A21" s="267"/>
      <c r="B21" s="213"/>
      <c r="C21" s="213"/>
      <c r="D21" s="242">
        <v>2</v>
      </c>
      <c r="E21" s="227"/>
      <c r="F21" s="472"/>
      <c r="G21" s="472"/>
      <c r="H21" s="472"/>
      <c r="I21" s="258"/>
      <c r="J21" s="660"/>
      <c r="K21" s="660"/>
      <c r="L21" s="660"/>
      <c r="M21" s="338"/>
      <c r="N21" s="423"/>
      <c r="O21" s="338"/>
      <c r="P21" s="434"/>
      <c r="Q21" s="336"/>
      <c r="R21" s="484"/>
      <c r="S21" s="594"/>
      <c r="T21" s="594"/>
      <c r="U21" s="594"/>
      <c r="V21" s="594"/>
      <c r="W21" s="485"/>
      <c r="X21" s="136"/>
      <c r="Y21" s="605"/>
      <c r="Z21" s="606"/>
      <c r="AA21" s="372"/>
      <c r="AB21" s="423"/>
      <c r="AC21" s="273"/>
      <c r="AD21" s="350" t="str">
        <f t="shared" ref="AD21:AD22" si="5">IF(OR(Y21="",AB21=""),"",IF(Y21="Non Orateur",IF(AB21="Proposée",0.5*0.5,0.5*1),IF(AB21="Proposée",0.5*1,1*1)))</f>
        <v/>
      </c>
      <c r="AE21" s="273"/>
      <c r="AF21" s="430" t="str">
        <f t="shared" ref="AF21:AF22" si="6">IF(AD21="","",(40*AD21))</f>
        <v/>
      </c>
      <c r="AG21" s="213"/>
      <c r="AH21" s="213"/>
      <c r="AI21" s="267"/>
      <c r="AJ21" s="351" t="str">
        <f t="shared" si="2"/>
        <v/>
      </c>
      <c r="AK21" s="348"/>
      <c r="AL21" s="300"/>
      <c r="AN21" s="353"/>
    </row>
    <row r="22" spans="1:46" ht="15" customHeight="1">
      <c r="A22" s="267"/>
      <c r="B22" s="213"/>
      <c r="C22" s="213"/>
      <c r="D22" s="242">
        <v>3</v>
      </c>
      <c r="E22" s="227"/>
      <c r="F22" s="472"/>
      <c r="G22" s="472"/>
      <c r="H22" s="472"/>
      <c r="I22" s="258"/>
      <c r="J22" s="660"/>
      <c r="K22" s="660"/>
      <c r="L22" s="660"/>
      <c r="M22" s="338"/>
      <c r="N22" s="423"/>
      <c r="O22" s="338"/>
      <c r="P22" s="434"/>
      <c r="Q22" s="336"/>
      <c r="R22" s="484"/>
      <c r="S22" s="594"/>
      <c r="T22" s="594"/>
      <c r="U22" s="594"/>
      <c r="V22" s="594"/>
      <c r="W22" s="485"/>
      <c r="X22" s="136"/>
      <c r="Y22" s="605"/>
      <c r="Z22" s="606"/>
      <c r="AA22" s="372"/>
      <c r="AB22" s="423"/>
      <c r="AC22" s="273"/>
      <c r="AD22" s="350" t="str">
        <f t="shared" si="5"/>
        <v/>
      </c>
      <c r="AE22" s="273"/>
      <c r="AF22" s="430" t="str">
        <f t="shared" si="6"/>
        <v/>
      </c>
      <c r="AG22" s="213"/>
      <c r="AH22" s="213"/>
      <c r="AI22" s="267"/>
      <c r="AJ22" s="351" t="str">
        <f t="shared" si="2"/>
        <v/>
      </c>
      <c r="AK22" s="348"/>
      <c r="AL22" s="300"/>
      <c r="AM22" s="354"/>
      <c r="AN22" s="353"/>
      <c r="AS22" s="171">
        <v>3</v>
      </c>
    </row>
    <row r="23" spans="1:46" ht="3.95" customHeight="1">
      <c r="A23" s="267"/>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67"/>
      <c r="AJ23" s="351">
        <f t="shared" si="2"/>
        <v>0</v>
      </c>
      <c r="AK23" s="348"/>
      <c r="AL23" s="300"/>
      <c r="AM23" s="355"/>
      <c r="AN23" s="353"/>
    </row>
    <row r="24" spans="1:46" ht="17.100000000000001" customHeight="1">
      <c r="A24" s="267"/>
      <c r="B24" s="213"/>
      <c r="C24" s="603" t="s">
        <v>1772</v>
      </c>
      <c r="D24" s="604"/>
      <c r="E24" s="604"/>
      <c r="F24" s="604"/>
      <c r="G24" s="604"/>
      <c r="H24" s="604"/>
      <c r="I24" s="604"/>
      <c r="J24" s="604"/>
      <c r="K24" s="604"/>
      <c r="L24" s="604"/>
      <c r="M24" s="604"/>
      <c r="N24" s="342" t="s">
        <v>1710</v>
      </c>
      <c r="O24" s="270"/>
      <c r="P24" s="424"/>
      <c r="Q24" s="271"/>
      <c r="R24" s="601" t="s">
        <v>3649</v>
      </c>
      <c r="S24" s="601"/>
      <c r="T24" s="601"/>
      <c r="U24" s="601"/>
      <c r="V24" s="601"/>
      <c r="W24" s="601"/>
      <c r="X24" s="601"/>
      <c r="Y24" s="601"/>
      <c r="Z24" s="601"/>
      <c r="AA24" s="601"/>
      <c r="AB24" s="601"/>
      <c r="AC24" s="601"/>
      <c r="AD24" s="601"/>
      <c r="AE24" s="602"/>
      <c r="AF24" s="585" t="s">
        <v>1874</v>
      </c>
      <c r="AG24" s="586"/>
      <c r="AH24" s="213"/>
      <c r="AI24" s="267"/>
      <c r="AJ24" s="351">
        <f t="shared" si="2"/>
        <v>0</v>
      </c>
      <c r="AK24" s="356"/>
      <c r="AL24" s="213"/>
      <c r="AM24" s="357"/>
      <c r="AN24" s="213"/>
    </row>
    <row r="25" spans="1:46" ht="5.0999999999999996" customHeight="1">
      <c r="A25" s="267"/>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67"/>
      <c r="AJ25" s="351">
        <f t="shared" si="2"/>
        <v>0</v>
      </c>
      <c r="AK25" s="358"/>
      <c r="AM25" s="357"/>
    </row>
    <row r="26" spans="1:46" ht="15" customHeight="1">
      <c r="A26" s="267"/>
      <c r="B26" s="213"/>
      <c r="C26" s="213"/>
      <c r="D26" s="242">
        <v>1</v>
      </c>
      <c r="E26" s="227"/>
      <c r="F26" s="472"/>
      <c r="G26" s="472"/>
      <c r="H26" s="472"/>
      <c r="I26" s="258"/>
      <c r="J26" s="660"/>
      <c r="K26" s="660"/>
      <c r="L26" s="660"/>
      <c r="M26" s="338"/>
      <c r="N26" s="423"/>
      <c r="O26" s="338"/>
      <c r="P26" s="434"/>
      <c r="Q26" s="336"/>
      <c r="R26" s="484"/>
      <c r="S26" s="594"/>
      <c r="T26" s="594"/>
      <c r="U26" s="594"/>
      <c r="V26" s="594"/>
      <c r="W26" s="485"/>
      <c r="X26" s="136"/>
      <c r="Y26" s="605"/>
      <c r="Z26" s="606"/>
      <c r="AA26" s="372"/>
      <c r="AB26" s="423"/>
      <c r="AC26" s="273"/>
      <c r="AD26" s="350" t="str">
        <f>IF(OR(Y26="",AB26=""),"",IF(Y26="Non Orateur",IF(AB26="Proposée",0.5*0.5,0.5*1),IF(AB26="Proposée",0.5*1,1*1)))</f>
        <v/>
      </c>
      <c r="AE26" s="273"/>
      <c r="AF26" s="427" t="str">
        <f>IF(AD26="","",(25*AD26))</f>
        <v/>
      </c>
      <c r="AG26" s="213"/>
      <c r="AH26" s="213"/>
      <c r="AI26" s="267"/>
      <c r="AJ26" s="351" t="str">
        <f t="shared" si="2"/>
        <v/>
      </c>
      <c r="AK26" s="358"/>
      <c r="AM26" s="359"/>
    </row>
    <row r="27" spans="1:46" ht="15" customHeight="1">
      <c r="A27" s="267"/>
      <c r="B27" s="213"/>
      <c r="C27" s="213"/>
      <c r="D27" s="242">
        <v>2</v>
      </c>
      <c r="E27" s="227"/>
      <c r="F27" s="472"/>
      <c r="G27" s="472"/>
      <c r="H27" s="472"/>
      <c r="I27" s="258"/>
      <c r="J27" s="660"/>
      <c r="K27" s="660"/>
      <c r="L27" s="660"/>
      <c r="M27" s="338"/>
      <c r="N27" s="423"/>
      <c r="O27" s="338"/>
      <c r="P27" s="434"/>
      <c r="Q27" s="336"/>
      <c r="R27" s="484"/>
      <c r="S27" s="594"/>
      <c r="T27" s="594"/>
      <c r="U27" s="594"/>
      <c r="V27" s="594"/>
      <c r="W27" s="485"/>
      <c r="X27" s="136"/>
      <c r="Y27" s="605"/>
      <c r="Z27" s="606"/>
      <c r="AA27" s="372"/>
      <c r="AB27" s="423"/>
      <c r="AC27" s="273"/>
      <c r="AD27" s="350" t="str">
        <f t="shared" ref="AD27:AD28" si="7">IF(OR(Y27="",AB27=""),"",IF(Y27="Non Orateur",IF(AB27="Proposée",0.5*0.5,0.5*1),IF(AB27="Proposée",0.5*1,1*1)))</f>
        <v/>
      </c>
      <c r="AE27" s="273"/>
      <c r="AF27" s="430" t="str">
        <f t="shared" ref="AF27:AF28" si="8">IF(AD27="","",(25*AD27))</f>
        <v/>
      </c>
      <c r="AG27" s="213"/>
      <c r="AH27" s="213"/>
      <c r="AI27" s="267"/>
      <c r="AJ27" s="351" t="str">
        <f t="shared" si="2"/>
        <v/>
      </c>
      <c r="AK27" s="358"/>
    </row>
    <row r="28" spans="1:46" ht="15" customHeight="1">
      <c r="A28" s="267"/>
      <c r="B28" s="213"/>
      <c r="C28" s="213"/>
      <c r="D28" s="242">
        <v>3</v>
      </c>
      <c r="E28" s="227"/>
      <c r="F28" s="472"/>
      <c r="G28" s="472"/>
      <c r="H28" s="472"/>
      <c r="I28" s="258"/>
      <c r="J28" s="660"/>
      <c r="K28" s="660"/>
      <c r="L28" s="660"/>
      <c r="M28" s="338"/>
      <c r="N28" s="423"/>
      <c r="O28" s="338"/>
      <c r="P28" s="434"/>
      <c r="Q28" s="336"/>
      <c r="R28" s="484"/>
      <c r="S28" s="594"/>
      <c r="T28" s="594"/>
      <c r="U28" s="594"/>
      <c r="V28" s="594"/>
      <c r="W28" s="485"/>
      <c r="X28" s="136"/>
      <c r="Y28" s="605"/>
      <c r="Z28" s="606"/>
      <c r="AA28" s="372"/>
      <c r="AB28" s="423"/>
      <c r="AC28" s="273"/>
      <c r="AD28" s="350" t="str">
        <f t="shared" si="7"/>
        <v/>
      </c>
      <c r="AE28" s="273"/>
      <c r="AF28" s="430" t="str">
        <f t="shared" si="8"/>
        <v/>
      </c>
      <c r="AG28" s="213"/>
      <c r="AH28" s="213"/>
      <c r="AI28" s="267"/>
      <c r="AJ28" s="351" t="str">
        <f t="shared" si="2"/>
        <v/>
      </c>
      <c r="AK28" s="358"/>
      <c r="AT28" s="171">
        <v>4</v>
      </c>
    </row>
    <row r="29" spans="1:46" ht="3.95" customHeight="1">
      <c r="A29" s="267"/>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67"/>
      <c r="AJ29" s="351">
        <f t="shared" si="2"/>
        <v>0</v>
      </c>
      <c r="AK29" s="358"/>
    </row>
    <row r="30" spans="1:46" ht="17.100000000000001" customHeight="1">
      <c r="A30" s="267"/>
      <c r="B30" s="213"/>
      <c r="C30" s="603" t="s">
        <v>1773</v>
      </c>
      <c r="D30" s="604"/>
      <c r="E30" s="604"/>
      <c r="F30" s="604"/>
      <c r="G30" s="604"/>
      <c r="H30" s="604"/>
      <c r="I30" s="604"/>
      <c r="J30" s="604"/>
      <c r="K30" s="604"/>
      <c r="L30" s="604"/>
      <c r="M30" s="604"/>
      <c r="N30" s="342" t="s">
        <v>1737</v>
      </c>
      <c r="O30" s="270"/>
      <c r="P30" s="424"/>
      <c r="Q30" s="271"/>
      <c r="R30" s="601" t="s">
        <v>3650</v>
      </c>
      <c r="S30" s="601"/>
      <c r="T30" s="601"/>
      <c r="U30" s="601"/>
      <c r="V30" s="601"/>
      <c r="W30" s="601"/>
      <c r="X30" s="601"/>
      <c r="Y30" s="601"/>
      <c r="Z30" s="601"/>
      <c r="AA30" s="601"/>
      <c r="AB30" s="601"/>
      <c r="AC30" s="601"/>
      <c r="AD30" s="601"/>
      <c r="AE30" s="602"/>
      <c r="AF30" s="585" t="s">
        <v>1884</v>
      </c>
      <c r="AG30" s="586"/>
      <c r="AH30" s="213"/>
      <c r="AI30" s="267"/>
      <c r="AJ30" s="351">
        <f t="shared" si="2"/>
        <v>0</v>
      </c>
      <c r="AK30" s="358"/>
    </row>
    <row r="31" spans="1:46" ht="5.0999999999999996" customHeight="1">
      <c r="A31" s="267"/>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67"/>
      <c r="AJ31" s="351">
        <f t="shared" si="2"/>
        <v>0</v>
      </c>
      <c r="AK31" s="358"/>
    </row>
    <row r="32" spans="1:46" ht="15" customHeight="1">
      <c r="A32" s="267"/>
      <c r="B32" s="213"/>
      <c r="C32" s="213"/>
      <c r="D32" s="242">
        <v>1</v>
      </c>
      <c r="E32" s="227"/>
      <c r="F32" s="472"/>
      <c r="G32" s="472"/>
      <c r="H32" s="472"/>
      <c r="I32" s="258"/>
      <c r="J32" s="472"/>
      <c r="K32" s="472"/>
      <c r="L32" s="472"/>
      <c r="M32" s="338"/>
      <c r="N32" s="423"/>
      <c r="O32" s="338"/>
      <c r="P32" s="434"/>
      <c r="Q32" s="336"/>
      <c r="R32" s="484"/>
      <c r="S32" s="594"/>
      <c r="T32" s="594"/>
      <c r="U32" s="594"/>
      <c r="V32" s="594"/>
      <c r="W32" s="485"/>
      <c r="X32" s="136"/>
      <c r="Y32" s="605"/>
      <c r="Z32" s="606"/>
      <c r="AA32" s="372"/>
      <c r="AB32" s="423"/>
      <c r="AC32" s="273"/>
      <c r="AD32" s="350" t="str">
        <f>IF(OR(Y32="",AB32=""),"",IF(Y32="Non Orateur",IF(AB32="Proposée",0.5*0.5,0.5*1),IF(AB32="Proposée",0.5*1,1*1)))</f>
        <v/>
      </c>
      <c r="AE32" s="273"/>
      <c r="AF32" s="427" t="str">
        <f>IF(AD32="","",(30*AD32))</f>
        <v/>
      </c>
      <c r="AG32" s="213"/>
      <c r="AH32" s="213"/>
      <c r="AI32" s="267"/>
      <c r="AJ32" s="351" t="str">
        <f t="shared" si="2"/>
        <v/>
      </c>
      <c r="AK32" s="358"/>
    </row>
    <row r="33" spans="1:49" ht="15" customHeight="1">
      <c r="A33" s="267"/>
      <c r="B33" s="213"/>
      <c r="C33" s="213"/>
      <c r="D33" s="242">
        <v>2</v>
      </c>
      <c r="E33" s="227"/>
      <c r="F33" s="472"/>
      <c r="G33" s="472"/>
      <c r="H33" s="472"/>
      <c r="I33" s="258"/>
      <c r="J33" s="472"/>
      <c r="K33" s="472"/>
      <c r="L33" s="472"/>
      <c r="M33" s="338"/>
      <c r="N33" s="423"/>
      <c r="O33" s="338"/>
      <c r="P33" s="434"/>
      <c r="Q33" s="336"/>
      <c r="R33" s="484"/>
      <c r="S33" s="594"/>
      <c r="T33" s="594"/>
      <c r="U33" s="594"/>
      <c r="V33" s="594"/>
      <c r="W33" s="485"/>
      <c r="X33" s="136"/>
      <c r="Y33" s="605"/>
      <c r="Z33" s="606"/>
      <c r="AA33" s="372"/>
      <c r="AB33" s="423"/>
      <c r="AC33" s="273"/>
      <c r="AD33" s="350" t="str">
        <f t="shared" ref="AD33:AD34" si="9">IF(OR(Y33="",AB33=""),"",IF(Y33="Non Orateur",IF(AB33="Proposée",0.5*0.5,0.5*1),IF(AB33="Proposée",0.5*1,1*1)))</f>
        <v/>
      </c>
      <c r="AE33" s="273"/>
      <c r="AF33" s="430" t="str">
        <f t="shared" ref="AF33:AF34" si="10">IF(AD33="","",(30*AD33))</f>
        <v/>
      </c>
      <c r="AG33" s="213"/>
      <c r="AH33" s="213"/>
      <c r="AI33" s="267"/>
      <c r="AJ33" s="351" t="str">
        <f t="shared" si="2"/>
        <v/>
      </c>
      <c r="AK33" s="358"/>
    </row>
    <row r="34" spans="1:49" ht="15" customHeight="1">
      <c r="A34" s="310"/>
      <c r="B34" s="213"/>
      <c r="C34" s="213"/>
      <c r="D34" s="242">
        <v>3</v>
      </c>
      <c r="E34" s="227"/>
      <c r="F34" s="472"/>
      <c r="G34" s="472"/>
      <c r="H34" s="472"/>
      <c r="I34" s="258"/>
      <c r="J34" s="472"/>
      <c r="K34" s="472"/>
      <c r="L34" s="472"/>
      <c r="M34" s="338"/>
      <c r="N34" s="423"/>
      <c r="O34" s="338"/>
      <c r="P34" s="434"/>
      <c r="Q34" s="336"/>
      <c r="R34" s="484"/>
      <c r="S34" s="594"/>
      <c r="T34" s="594"/>
      <c r="U34" s="594"/>
      <c r="V34" s="594"/>
      <c r="W34" s="485"/>
      <c r="X34" s="136"/>
      <c r="Y34" s="605"/>
      <c r="Z34" s="606"/>
      <c r="AA34" s="372"/>
      <c r="AB34" s="423"/>
      <c r="AC34" s="273"/>
      <c r="AD34" s="350" t="str">
        <f t="shared" si="9"/>
        <v/>
      </c>
      <c r="AE34" s="273"/>
      <c r="AF34" s="430" t="str">
        <f t="shared" si="10"/>
        <v/>
      </c>
      <c r="AG34" s="213"/>
      <c r="AH34" s="213"/>
      <c r="AI34" s="310"/>
      <c r="AJ34" s="351" t="str">
        <f t="shared" si="2"/>
        <v/>
      </c>
      <c r="AK34" s="358"/>
      <c r="AU34" s="171">
        <v>5</v>
      </c>
    </row>
    <row r="35" spans="1:49" ht="3.95" customHeight="1">
      <c r="A35" s="267"/>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67"/>
      <c r="AJ35" s="351">
        <f t="shared" si="2"/>
        <v>0</v>
      </c>
      <c r="AK35" s="358"/>
    </row>
    <row r="36" spans="1:49" ht="17.100000000000001" customHeight="1">
      <c r="A36" s="267"/>
      <c r="B36" s="213"/>
      <c r="C36" s="603" t="s">
        <v>1774</v>
      </c>
      <c r="D36" s="604"/>
      <c r="E36" s="604"/>
      <c r="F36" s="604"/>
      <c r="G36" s="604"/>
      <c r="H36" s="604"/>
      <c r="I36" s="604"/>
      <c r="J36" s="604"/>
      <c r="K36" s="604"/>
      <c r="L36" s="604"/>
      <c r="M36" s="604"/>
      <c r="N36" s="342" t="s">
        <v>1711</v>
      </c>
      <c r="O36" s="270"/>
      <c r="P36" s="424"/>
      <c r="Q36" s="271"/>
      <c r="R36" s="601" t="s">
        <v>3651</v>
      </c>
      <c r="S36" s="601"/>
      <c r="T36" s="601"/>
      <c r="U36" s="601"/>
      <c r="V36" s="601"/>
      <c r="W36" s="601"/>
      <c r="X36" s="601"/>
      <c r="Y36" s="601"/>
      <c r="Z36" s="601"/>
      <c r="AA36" s="601"/>
      <c r="AB36" s="601"/>
      <c r="AC36" s="601"/>
      <c r="AD36" s="601"/>
      <c r="AE36" s="602"/>
      <c r="AF36" s="585" t="s">
        <v>1882</v>
      </c>
      <c r="AG36" s="586"/>
      <c r="AH36" s="213"/>
      <c r="AI36" s="267"/>
      <c r="AJ36" s="351">
        <f t="shared" si="2"/>
        <v>0</v>
      </c>
      <c r="AK36" s="358"/>
    </row>
    <row r="37" spans="1:49" ht="5.0999999999999996" customHeight="1">
      <c r="A37" s="267"/>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67"/>
      <c r="AJ37" s="351">
        <f t="shared" si="2"/>
        <v>0</v>
      </c>
      <c r="AK37" s="358"/>
    </row>
    <row r="38" spans="1:49" ht="15" customHeight="1">
      <c r="A38" s="267"/>
      <c r="B38" s="213"/>
      <c r="C38" s="213"/>
      <c r="D38" s="242">
        <v>1</v>
      </c>
      <c r="E38" s="227"/>
      <c r="F38" s="472"/>
      <c r="G38" s="472"/>
      <c r="H38" s="472"/>
      <c r="I38" s="258"/>
      <c r="J38" s="472"/>
      <c r="K38" s="472"/>
      <c r="L38" s="472"/>
      <c r="M38" s="338"/>
      <c r="N38" s="423"/>
      <c r="O38" s="338"/>
      <c r="P38" s="434"/>
      <c r="Q38" s="336"/>
      <c r="R38" s="484"/>
      <c r="S38" s="594"/>
      <c r="T38" s="594"/>
      <c r="U38" s="594"/>
      <c r="V38" s="594"/>
      <c r="W38" s="485"/>
      <c r="X38" s="136"/>
      <c r="Y38" s="605"/>
      <c r="Z38" s="606"/>
      <c r="AA38" s="258"/>
      <c r="AB38" s="254"/>
      <c r="AC38" s="227"/>
      <c r="AD38" s="350" t="str">
        <f>IF(OR(Y38="",AB38=""),"",IF(Y38="Non Orateur",IF(AB38="Proposée",0.5*0.5,0.5*1),IF(AB38="Proposée",0.5*1,1*1)))</f>
        <v/>
      </c>
      <c r="AE38" s="273"/>
      <c r="AF38" s="242" t="str">
        <f>IF(AD38="","",(20*AD38))</f>
        <v/>
      </c>
      <c r="AG38" s="213"/>
      <c r="AH38" s="213"/>
      <c r="AI38" s="267"/>
      <c r="AJ38" s="351" t="str">
        <f t="shared" si="2"/>
        <v/>
      </c>
      <c r="AK38" s="358"/>
    </row>
    <row r="39" spans="1:49" ht="15" customHeight="1">
      <c r="A39" s="267"/>
      <c r="B39" s="213"/>
      <c r="C39" s="213"/>
      <c r="D39" s="242">
        <v>2</v>
      </c>
      <c r="E39" s="227"/>
      <c r="F39" s="472"/>
      <c r="G39" s="472"/>
      <c r="H39" s="472"/>
      <c r="I39" s="258"/>
      <c r="J39" s="472"/>
      <c r="K39" s="472"/>
      <c r="L39" s="472"/>
      <c r="M39" s="338"/>
      <c r="N39" s="423"/>
      <c r="O39" s="338"/>
      <c r="P39" s="434"/>
      <c r="Q39" s="336"/>
      <c r="R39" s="484"/>
      <c r="S39" s="594"/>
      <c r="T39" s="594"/>
      <c r="U39" s="594"/>
      <c r="V39" s="594"/>
      <c r="W39" s="485"/>
      <c r="X39" s="136"/>
      <c r="Y39" s="605"/>
      <c r="Z39" s="606"/>
      <c r="AA39" s="258"/>
      <c r="AB39" s="254"/>
      <c r="AC39" s="227"/>
      <c r="AD39" s="350" t="str">
        <f t="shared" ref="AD39:AD40" si="11">IF(OR(Y39="",AB39=""),"",IF(Y39="Non Orateur",IF(AB39="Proposée",0.5*0.5,0.5*1),IF(AB39="Proposée",0.5*1,1*1)))</f>
        <v/>
      </c>
      <c r="AE39" s="273"/>
      <c r="AF39" s="430" t="str">
        <f t="shared" ref="AF39:AF40" si="12">IF(AD39="","",(20*AD39))</f>
        <v/>
      </c>
      <c r="AG39" s="213"/>
      <c r="AH39" s="213"/>
      <c r="AI39" s="267"/>
      <c r="AJ39" s="351" t="str">
        <f t="shared" si="2"/>
        <v/>
      </c>
      <c r="AK39" s="358"/>
    </row>
    <row r="40" spans="1:49" ht="15" customHeight="1">
      <c r="A40" s="267"/>
      <c r="B40" s="213"/>
      <c r="C40" s="213"/>
      <c r="D40" s="242">
        <v>3</v>
      </c>
      <c r="E40" s="227"/>
      <c r="F40" s="472"/>
      <c r="G40" s="472"/>
      <c r="H40" s="472"/>
      <c r="I40" s="258"/>
      <c r="J40" s="472"/>
      <c r="K40" s="472"/>
      <c r="L40" s="472"/>
      <c r="M40" s="338"/>
      <c r="N40" s="423"/>
      <c r="O40" s="338"/>
      <c r="P40" s="434"/>
      <c r="Q40" s="336"/>
      <c r="R40" s="484"/>
      <c r="S40" s="594"/>
      <c r="T40" s="594"/>
      <c r="U40" s="594"/>
      <c r="V40" s="594"/>
      <c r="W40" s="485"/>
      <c r="X40" s="136"/>
      <c r="Y40" s="605"/>
      <c r="Z40" s="606"/>
      <c r="AA40" s="258"/>
      <c r="AB40" s="254"/>
      <c r="AC40" s="227"/>
      <c r="AD40" s="350" t="str">
        <f t="shared" si="11"/>
        <v/>
      </c>
      <c r="AE40" s="273"/>
      <c r="AF40" s="430" t="str">
        <f t="shared" si="12"/>
        <v/>
      </c>
      <c r="AG40" s="213"/>
      <c r="AH40" s="213"/>
      <c r="AI40" s="267"/>
      <c r="AJ40" s="351" t="str">
        <f t="shared" si="2"/>
        <v/>
      </c>
      <c r="AK40" s="358"/>
      <c r="AV40" s="171">
        <v>6</v>
      </c>
    </row>
    <row r="41" spans="1:49" ht="3.95" customHeight="1">
      <c r="A41" s="267"/>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67"/>
      <c r="AJ41" s="351">
        <f t="shared" si="2"/>
        <v>0</v>
      </c>
      <c r="AK41" s="358"/>
    </row>
    <row r="42" spans="1:49" ht="15" customHeight="1">
      <c r="A42" s="267"/>
      <c r="B42" s="213"/>
      <c r="C42" s="603" t="s">
        <v>1775</v>
      </c>
      <c r="D42" s="604"/>
      <c r="E42" s="604"/>
      <c r="F42" s="604"/>
      <c r="G42" s="604"/>
      <c r="H42" s="604"/>
      <c r="I42" s="604"/>
      <c r="J42" s="604"/>
      <c r="K42" s="604"/>
      <c r="L42" s="604"/>
      <c r="M42" s="604"/>
      <c r="N42" s="342" t="s">
        <v>1738</v>
      </c>
      <c r="O42" s="270"/>
      <c r="P42" s="424"/>
      <c r="Q42" s="271"/>
      <c r="R42" s="601" t="s">
        <v>3652</v>
      </c>
      <c r="S42" s="601"/>
      <c r="T42" s="601"/>
      <c r="U42" s="601"/>
      <c r="V42" s="601"/>
      <c r="W42" s="601"/>
      <c r="X42" s="601"/>
      <c r="Y42" s="601"/>
      <c r="Z42" s="601"/>
      <c r="AA42" s="601"/>
      <c r="AB42" s="601"/>
      <c r="AC42" s="601"/>
      <c r="AD42" s="601"/>
      <c r="AE42" s="602"/>
      <c r="AF42" s="585" t="s">
        <v>1874</v>
      </c>
      <c r="AG42" s="586"/>
      <c r="AH42" s="213"/>
      <c r="AI42" s="267"/>
      <c r="AJ42" s="351">
        <f t="shared" si="2"/>
        <v>0</v>
      </c>
      <c r="AK42" s="358"/>
    </row>
    <row r="43" spans="1:49" ht="3.95" customHeight="1">
      <c r="A43" s="267"/>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67"/>
      <c r="AJ43" s="351">
        <f t="shared" si="2"/>
        <v>0</v>
      </c>
      <c r="AK43" s="358"/>
    </row>
    <row r="44" spans="1:49" ht="15" customHeight="1">
      <c r="A44" s="267"/>
      <c r="B44" s="213"/>
      <c r="C44" s="213"/>
      <c r="D44" s="242">
        <v>1</v>
      </c>
      <c r="E44" s="227"/>
      <c r="F44" s="472"/>
      <c r="G44" s="472"/>
      <c r="H44" s="472"/>
      <c r="I44" s="258"/>
      <c r="J44" s="660"/>
      <c r="K44" s="660"/>
      <c r="L44" s="660"/>
      <c r="M44" s="338"/>
      <c r="N44" s="423"/>
      <c r="O44" s="338"/>
      <c r="P44" s="434"/>
      <c r="Q44" s="336"/>
      <c r="R44" s="484"/>
      <c r="S44" s="594"/>
      <c r="T44" s="594"/>
      <c r="U44" s="594"/>
      <c r="V44" s="594"/>
      <c r="W44" s="485"/>
      <c r="X44" s="136"/>
      <c r="Y44" s="605"/>
      <c r="Z44" s="606"/>
      <c r="AA44" s="258"/>
      <c r="AB44" s="254"/>
      <c r="AC44" s="227"/>
      <c r="AD44" s="350" t="str">
        <f>IF(OR(Y44="",AB44=""),"",IF(Y44="Non Orateur",IF(AB44="Proposée",0.5*0.5,0.5*1),IF(AB44="Proposée",0.5*1,1*1)))</f>
        <v/>
      </c>
      <c r="AE44" s="273"/>
      <c r="AF44" s="242" t="str">
        <f>IF(AD44="","",(25*AD44))</f>
        <v/>
      </c>
      <c r="AG44" s="213"/>
      <c r="AH44" s="213"/>
      <c r="AI44" s="267"/>
      <c r="AJ44" s="351" t="str">
        <f t="shared" si="2"/>
        <v/>
      </c>
      <c r="AK44" s="358"/>
    </row>
    <row r="45" spans="1:49" ht="15" customHeight="1">
      <c r="A45" s="267"/>
      <c r="B45" s="213"/>
      <c r="C45" s="213"/>
      <c r="D45" s="242">
        <v>2</v>
      </c>
      <c r="E45" s="227"/>
      <c r="F45" s="472"/>
      <c r="G45" s="472"/>
      <c r="H45" s="472"/>
      <c r="I45" s="258"/>
      <c r="J45" s="660"/>
      <c r="K45" s="660"/>
      <c r="L45" s="660"/>
      <c r="M45" s="338"/>
      <c r="N45" s="423"/>
      <c r="O45" s="338"/>
      <c r="P45" s="434"/>
      <c r="Q45" s="336"/>
      <c r="R45" s="484"/>
      <c r="S45" s="594"/>
      <c r="T45" s="594"/>
      <c r="U45" s="594"/>
      <c r="V45" s="594"/>
      <c r="W45" s="485"/>
      <c r="X45" s="136"/>
      <c r="Y45" s="605"/>
      <c r="Z45" s="606"/>
      <c r="AA45" s="258"/>
      <c r="AB45" s="254"/>
      <c r="AC45" s="227"/>
      <c r="AD45" s="350" t="str">
        <f t="shared" ref="AD45:AD46" si="13">IF(OR(Y45="",AB45=""),"",IF(Y45="Non Orateur",IF(AB45="Proposée",0.5*0.5,0.5*1),IF(AB45="Proposée",0.5*1,1*1)))</f>
        <v/>
      </c>
      <c r="AE45" s="273"/>
      <c r="AF45" s="430" t="str">
        <f t="shared" ref="AF45:AF46" si="14">IF(AD45="","",(25*AD45))</f>
        <v/>
      </c>
      <c r="AG45" s="213"/>
      <c r="AH45" s="213"/>
      <c r="AI45" s="267"/>
      <c r="AJ45" s="351" t="str">
        <f t="shared" si="2"/>
        <v/>
      </c>
      <c r="AK45" s="358"/>
    </row>
    <row r="46" spans="1:49" ht="15" customHeight="1">
      <c r="A46" s="267"/>
      <c r="B46" s="213"/>
      <c r="C46" s="213"/>
      <c r="D46" s="242">
        <v>3</v>
      </c>
      <c r="E46" s="227"/>
      <c r="F46" s="472"/>
      <c r="G46" s="472"/>
      <c r="H46" s="472"/>
      <c r="I46" s="258"/>
      <c r="J46" s="660"/>
      <c r="K46" s="660"/>
      <c r="L46" s="660"/>
      <c r="M46" s="338"/>
      <c r="N46" s="423"/>
      <c r="O46" s="338"/>
      <c r="P46" s="434"/>
      <c r="Q46" s="336"/>
      <c r="R46" s="484"/>
      <c r="S46" s="594"/>
      <c r="T46" s="594"/>
      <c r="U46" s="594"/>
      <c r="V46" s="594"/>
      <c r="W46" s="485"/>
      <c r="X46" s="136"/>
      <c r="Y46" s="605"/>
      <c r="Z46" s="606"/>
      <c r="AA46" s="258"/>
      <c r="AB46" s="254"/>
      <c r="AC46" s="227"/>
      <c r="AD46" s="350" t="str">
        <f t="shared" si="13"/>
        <v/>
      </c>
      <c r="AE46" s="273"/>
      <c r="AF46" s="430" t="str">
        <f t="shared" si="14"/>
        <v/>
      </c>
      <c r="AG46" s="213"/>
      <c r="AH46" s="213"/>
      <c r="AI46" s="267"/>
      <c r="AJ46" s="351" t="str">
        <f t="shared" si="2"/>
        <v/>
      </c>
      <c r="AK46" s="358"/>
      <c r="AW46" s="171">
        <v>7</v>
      </c>
    </row>
    <row r="47" spans="1:49" ht="3.95" customHeight="1">
      <c r="A47" s="267"/>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67"/>
      <c r="AJ47" s="351">
        <f t="shared" si="2"/>
        <v>0</v>
      </c>
      <c r="AK47" s="358"/>
    </row>
    <row r="48" spans="1:49" ht="17.100000000000001" customHeight="1">
      <c r="A48" s="267"/>
      <c r="B48" s="213"/>
      <c r="C48" s="603" t="s">
        <v>1779</v>
      </c>
      <c r="D48" s="604"/>
      <c r="E48" s="604"/>
      <c r="F48" s="604"/>
      <c r="G48" s="604"/>
      <c r="H48" s="604"/>
      <c r="I48" s="604"/>
      <c r="J48" s="604"/>
      <c r="K48" s="604"/>
      <c r="L48" s="604"/>
      <c r="M48" s="604"/>
      <c r="N48" s="342" t="s">
        <v>1712</v>
      </c>
      <c r="O48" s="270"/>
      <c r="P48" s="424"/>
      <c r="Q48" s="271"/>
      <c r="R48" s="601" t="s">
        <v>3653</v>
      </c>
      <c r="S48" s="601"/>
      <c r="T48" s="601"/>
      <c r="U48" s="601"/>
      <c r="V48" s="601"/>
      <c r="W48" s="601"/>
      <c r="X48" s="601"/>
      <c r="Y48" s="601"/>
      <c r="Z48" s="601"/>
      <c r="AA48" s="601"/>
      <c r="AB48" s="601"/>
      <c r="AC48" s="601"/>
      <c r="AD48" s="601"/>
      <c r="AE48" s="602"/>
      <c r="AF48" s="585" t="s">
        <v>1883</v>
      </c>
      <c r="AG48" s="586"/>
      <c r="AH48" s="213"/>
      <c r="AI48" s="267"/>
      <c r="AJ48" s="351">
        <f t="shared" si="2"/>
        <v>0</v>
      </c>
      <c r="AK48" s="358"/>
    </row>
    <row r="49" spans="1:51" ht="3.95" customHeight="1">
      <c r="A49" s="267"/>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67"/>
      <c r="AJ49" s="351">
        <f t="shared" si="2"/>
        <v>0</v>
      </c>
      <c r="AK49" s="358"/>
    </row>
    <row r="50" spans="1:51" ht="15" customHeight="1">
      <c r="A50" s="267"/>
      <c r="B50" s="213"/>
      <c r="C50" s="213"/>
      <c r="D50" s="242">
        <v>1</v>
      </c>
      <c r="E50" s="227"/>
      <c r="F50" s="472" t="s">
        <v>3886</v>
      </c>
      <c r="G50" s="472"/>
      <c r="H50" s="472"/>
      <c r="I50" s="258"/>
      <c r="J50" s="472"/>
      <c r="K50" s="472"/>
      <c r="L50" s="472"/>
      <c r="M50" s="338"/>
      <c r="N50" s="423"/>
      <c r="O50" s="338"/>
      <c r="P50" s="452"/>
      <c r="Q50" s="336"/>
      <c r="R50" s="484"/>
      <c r="S50" s="594"/>
      <c r="T50" s="594"/>
      <c r="U50" s="594"/>
      <c r="V50" s="594"/>
      <c r="W50" s="485"/>
      <c r="X50" s="136"/>
      <c r="Y50" s="605"/>
      <c r="Z50" s="606"/>
      <c r="AA50" s="258"/>
      <c r="AB50" s="453"/>
      <c r="AC50" s="227"/>
      <c r="AD50" s="350" t="str">
        <f>IF(OR(Y50="",AB50=""),"",IF(Y50="Non Orateur",IF(AB50="Proposée",0.5*0.5,0.5*1),IF(AB50="Proposée",0.5*1,1*1)))</f>
        <v/>
      </c>
      <c r="AE50" s="273"/>
      <c r="AF50" s="242" t="str">
        <f>IF(AD50="","",(15*AD50))</f>
        <v/>
      </c>
      <c r="AG50" s="213"/>
      <c r="AH50" s="213"/>
      <c r="AI50" s="267"/>
      <c r="AJ50" s="351" t="str">
        <f t="shared" si="2"/>
        <v/>
      </c>
      <c r="AK50" s="358"/>
    </row>
    <row r="51" spans="1:51" ht="15" customHeight="1">
      <c r="A51" s="267"/>
      <c r="B51" s="213"/>
      <c r="C51" s="213"/>
      <c r="D51" s="242">
        <v>2</v>
      </c>
      <c r="E51" s="227"/>
      <c r="F51" s="472"/>
      <c r="G51" s="472"/>
      <c r="H51" s="472"/>
      <c r="I51" s="258"/>
      <c r="J51" s="472"/>
      <c r="K51" s="472"/>
      <c r="L51" s="472"/>
      <c r="M51" s="338"/>
      <c r="N51" s="423"/>
      <c r="O51" s="338"/>
      <c r="P51" s="434"/>
      <c r="Q51" s="336"/>
      <c r="R51" s="484"/>
      <c r="S51" s="594"/>
      <c r="T51" s="594"/>
      <c r="U51" s="594"/>
      <c r="V51" s="594"/>
      <c r="W51" s="485"/>
      <c r="X51" s="136"/>
      <c r="Y51" s="605"/>
      <c r="Z51" s="606"/>
      <c r="AA51" s="258"/>
      <c r="AB51" s="453"/>
      <c r="AC51" s="227"/>
      <c r="AD51" s="350" t="str">
        <f t="shared" ref="AD51:AD52" si="15">IF(OR(Y51="",AB51=""),"",IF(Y51="Non Orateur",IF(AB51="Proposée",0.5*0.5,0.5*1),IF(AB51="Proposée",0.5*1,1*1)))</f>
        <v/>
      </c>
      <c r="AE51" s="273"/>
      <c r="AF51" s="430" t="str">
        <f t="shared" ref="AF51:AF52" si="16">IF(AD51="","",(15*AD51))</f>
        <v/>
      </c>
      <c r="AG51" s="213"/>
      <c r="AH51" s="213"/>
      <c r="AI51" s="267"/>
      <c r="AJ51" s="351" t="str">
        <f t="shared" si="2"/>
        <v/>
      </c>
      <c r="AK51" s="358"/>
    </row>
    <row r="52" spans="1:51" ht="15" customHeight="1">
      <c r="A52" s="267"/>
      <c r="B52" s="213"/>
      <c r="C52" s="213"/>
      <c r="D52" s="242">
        <v>3</v>
      </c>
      <c r="E52" s="227"/>
      <c r="F52" s="472"/>
      <c r="G52" s="472"/>
      <c r="H52" s="472"/>
      <c r="I52" s="258"/>
      <c r="J52" s="472"/>
      <c r="K52" s="472"/>
      <c r="L52" s="472"/>
      <c r="M52" s="338"/>
      <c r="N52" s="423"/>
      <c r="O52" s="338"/>
      <c r="P52" s="434"/>
      <c r="Q52" s="336"/>
      <c r="R52" s="484"/>
      <c r="S52" s="594"/>
      <c r="T52" s="594"/>
      <c r="U52" s="594"/>
      <c r="V52" s="594"/>
      <c r="W52" s="485"/>
      <c r="X52" s="136"/>
      <c r="Y52" s="605"/>
      <c r="Z52" s="606"/>
      <c r="AA52" s="258"/>
      <c r="AB52" s="254"/>
      <c r="AC52" s="227"/>
      <c r="AD52" s="350" t="str">
        <f t="shared" si="15"/>
        <v/>
      </c>
      <c r="AE52" s="273"/>
      <c r="AF52" s="430" t="str">
        <f t="shared" si="16"/>
        <v/>
      </c>
      <c r="AG52" s="213"/>
      <c r="AH52" s="213"/>
      <c r="AI52" s="267"/>
      <c r="AJ52" s="351" t="str">
        <f t="shared" si="2"/>
        <v/>
      </c>
      <c r="AK52" s="358"/>
      <c r="AX52" s="171">
        <v>8</v>
      </c>
    </row>
    <row r="53" spans="1:51" ht="3.95" customHeight="1">
      <c r="A53" s="267"/>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67"/>
      <c r="AJ53" s="351">
        <f t="shared" si="2"/>
        <v>0</v>
      </c>
      <c r="AK53" s="358"/>
    </row>
    <row r="54" spans="1:51" ht="17.100000000000001" customHeight="1">
      <c r="A54" s="267"/>
      <c r="B54" s="213"/>
      <c r="C54" s="603" t="s">
        <v>1778</v>
      </c>
      <c r="D54" s="604"/>
      <c r="E54" s="604"/>
      <c r="F54" s="604"/>
      <c r="G54" s="604"/>
      <c r="H54" s="604"/>
      <c r="I54" s="604"/>
      <c r="J54" s="604"/>
      <c r="K54" s="604"/>
      <c r="L54" s="604"/>
      <c r="M54" s="604"/>
      <c r="N54" s="342" t="s">
        <v>1713</v>
      </c>
      <c r="O54" s="270"/>
      <c r="P54" s="424"/>
      <c r="Q54" s="271"/>
      <c r="R54" s="601" t="s">
        <v>3654</v>
      </c>
      <c r="S54" s="601"/>
      <c r="T54" s="601"/>
      <c r="U54" s="601"/>
      <c r="V54" s="601"/>
      <c r="W54" s="601"/>
      <c r="X54" s="601"/>
      <c r="Y54" s="601"/>
      <c r="Z54" s="601"/>
      <c r="AA54" s="601"/>
      <c r="AB54" s="601"/>
      <c r="AC54" s="601"/>
      <c r="AD54" s="601"/>
      <c r="AE54" s="602"/>
      <c r="AF54" s="585" t="s">
        <v>1886</v>
      </c>
      <c r="AG54" s="586"/>
      <c r="AH54" s="213"/>
      <c r="AI54" s="267"/>
      <c r="AJ54" s="351">
        <f t="shared" si="2"/>
        <v>0</v>
      </c>
      <c r="AK54" s="358"/>
    </row>
    <row r="55" spans="1:51" ht="3.95" customHeight="1">
      <c r="A55" s="267"/>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67"/>
      <c r="AJ55" s="351">
        <f t="shared" si="2"/>
        <v>0</v>
      </c>
      <c r="AK55" s="358"/>
    </row>
    <row r="56" spans="1:51" ht="15" customHeight="1">
      <c r="A56" s="267"/>
      <c r="B56" s="213"/>
      <c r="C56" s="213"/>
      <c r="D56" s="242">
        <v>1</v>
      </c>
      <c r="E56" s="227"/>
      <c r="F56" s="472"/>
      <c r="G56" s="472"/>
      <c r="H56" s="472"/>
      <c r="I56" s="258"/>
      <c r="J56" s="472"/>
      <c r="K56" s="472"/>
      <c r="L56" s="472"/>
      <c r="M56" s="338"/>
      <c r="N56" s="423"/>
      <c r="O56" s="338"/>
      <c r="P56" s="434"/>
      <c r="Q56" s="336"/>
      <c r="R56" s="484"/>
      <c r="S56" s="594"/>
      <c r="T56" s="594"/>
      <c r="U56" s="594"/>
      <c r="V56" s="594"/>
      <c r="W56" s="485"/>
      <c r="X56" s="136"/>
      <c r="Y56" s="605"/>
      <c r="Z56" s="606"/>
      <c r="AA56" s="258"/>
      <c r="AB56" s="254"/>
      <c r="AC56" s="227"/>
      <c r="AD56" s="350" t="str">
        <f>IF(OR(Y56="",AB56=""),"",IF(Y56="Non Orateur",IF(AB56="Proposée",0.5*0.5,0.5*1),IF(AB56="Proposée",0.5*1,1*1)))</f>
        <v/>
      </c>
      <c r="AE56" s="273"/>
      <c r="AF56" s="242" t="str">
        <f>IF(AD56="","",(10*AD56))</f>
        <v/>
      </c>
      <c r="AG56" s="213"/>
      <c r="AH56" s="213"/>
      <c r="AI56" s="267"/>
      <c r="AJ56" s="351" t="str">
        <f t="shared" si="2"/>
        <v/>
      </c>
      <c r="AK56" s="358"/>
    </row>
    <row r="57" spans="1:51" ht="15" customHeight="1">
      <c r="A57" s="267"/>
      <c r="B57" s="213"/>
      <c r="C57" s="213"/>
      <c r="D57" s="242">
        <v>2</v>
      </c>
      <c r="E57" s="227"/>
      <c r="F57" s="472"/>
      <c r="G57" s="472"/>
      <c r="H57" s="472"/>
      <c r="I57" s="258"/>
      <c r="J57" s="472"/>
      <c r="K57" s="472"/>
      <c r="L57" s="472"/>
      <c r="M57" s="338"/>
      <c r="N57" s="423"/>
      <c r="O57" s="338"/>
      <c r="P57" s="434"/>
      <c r="Q57" s="336"/>
      <c r="R57" s="484"/>
      <c r="S57" s="594"/>
      <c r="T57" s="594"/>
      <c r="U57" s="594"/>
      <c r="V57" s="594"/>
      <c r="W57" s="485"/>
      <c r="X57" s="136"/>
      <c r="Y57" s="605"/>
      <c r="Z57" s="606"/>
      <c r="AA57" s="258"/>
      <c r="AB57" s="254"/>
      <c r="AC57" s="227"/>
      <c r="AD57" s="350" t="str">
        <f t="shared" ref="AD57:AD58" si="17">IF(OR(Y57="",AB57=""),"",IF(Y57="Non Orateur",IF(AB57="Proposée",0.5*0.5,0.5*1),IF(AB57="Proposée",0.5*1,1*1)))</f>
        <v/>
      </c>
      <c r="AE57" s="273"/>
      <c r="AF57" s="430" t="str">
        <f t="shared" ref="AF57:AF58" si="18">IF(AD57="","",(10*AD57))</f>
        <v/>
      </c>
      <c r="AG57" s="213"/>
      <c r="AH57" s="213"/>
      <c r="AI57" s="267"/>
      <c r="AJ57" s="351" t="str">
        <f t="shared" si="2"/>
        <v/>
      </c>
      <c r="AK57" s="358"/>
    </row>
    <row r="58" spans="1:51" ht="15" customHeight="1">
      <c r="A58" s="267"/>
      <c r="B58" s="213"/>
      <c r="C58" s="213"/>
      <c r="D58" s="242">
        <v>3</v>
      </c>
      <c r="E58" s="227"/>
      <c r="F58" s="472"/>
      <c r="G58" s="472"/>
      <c r="H58" s="472"/>
      <c r="I58" s="258"/>
      <c r="J58" s="472"/>
      <c r="K58" s="472"/>
      <c r="L58" s="472"/>
      <c r="M58" s="338"/>
      <c r="N58" s="423"/>
      <c r="O58" s="338"/>
      <c r="P58" s="434"/>
      <c r="Q58" s="336"/>
      <c r="R58" s="484"/>
      <c r="S58" s="594"/>
      <c r="T58" s="594"/>
      <c r="U58" s="594"/>
      <c r="V58" s="594"/>
      <c r="W58" s="485"/>
      <c r="X58" s="136"/>
      <c r="Y58" s="605"/>
      <c r="Z58" s="606"/>
      <c r="AA58" s="258"/>
      <c r="AB58" s="254"/>
      <c r="AC58" s="227"/>
      <c r="AD58" s="350" t="str">
        <f t="shared" si="17"/>
        <v/>
      </c>
      <c r="AE58" s="273"/>
      <c r="AF58" s="430" t="str">
        <f t="shared" si="18"/>
        <v/>
      </c>
      <c r="AG58" s="213"/>
      <c r="AH58" s="213"/>
      <c r="AI58" s="267"/>
      <c r="AJ58" s="351" t="str">
        <f t="shared" si="2"/>
        <v/>
      </c>
      <c r="AK58" s="358"/>
      <c r="AY58" s="171">
        <v>9</v>
      </c>
    </row>
    <row r="59" spans="1:51" ht="3.95" customHeight="1">
      <c r="A59" s="267"/>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67"/>
      <c r="AJ59" s="351">
        <f t="shared" si="2"/>
        <v>0</v>
      </c>
      <c r="AK59" s="358"/>
    </row>
    <row r="60" spans="1:51" ht="17.100000000000001" customHeight="1">
      <c r="A60" s="267"/>
      <c r="B60" s="213"/>
      <c r="C60" s="663" t="s">
        <v>2077</v>
      </c>
      <c r="D60" s="664"/>
      <c r="E60" s="664"/>
      <c r="F60" s="664"/>
      <c r="G60" s="664"/>
      <c r="H60" s="664"/>
      <c r="I60" s="664"/>
      <c r="J60" s="664"/>
      <c r="K60" s="664"/>
      <c r="L60" s="664"/>
      <c r="M60" s="664"/>
      <c r="N60" s="664"/>
      <c r="O60" s="664"/>
      <c r="P60" s="664"/>
      <c r="Q60" s="589" t="s">
        <v>2078</v>
      </c>
      <c r="R60" s="589"/>
      <c r="S60" s="589"/>
      <c r="T60" s="589"/>
      <c r="U60" s="589"/>
      <c r="V60" s="589"/>
      <c r="W60" s="589"/>
      <c r="X60" s="589"/>
      <c r="Y60" s="589"/>
      <c r="Z60" s="589"/>
      <c r="AA60" s="589"/>
      <c r="AB60" s="589"/>
      <c r="AC60" s="589"/>
      <c r="AD60" s="589"/>
      <c r="AE60" s="589"/>
      <c r="AF60" s="589"/>
      <c r="AG60" s="590"/>
      <c r="AH60" s="213"/>
      <c r="AI60" s="267"/>
      <c r="AJ60" s="351">
        <f t="shared" si="2"/>
        <v>0</v>
      </c>
      <c r="AK60" s="358"/>
    </row>
    <row r="61" spans="1:51" ht="3.95" customHeight="1">
      <c r="A61" s="267"/>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67"/>
      <c r="AJ61" s="351">
        <f t="shared" si="2"/>
        <v>0</v>
      </c>
      <c r="AK61" s="358"/>
    </row>
    <row r="62" spans="1:51" ht="17.100000000000001" customHeight="1">
      <c r="A62" s="267"/>
      <c r="B62" s="213"/>
      <c r="C62" s="603" t="s">
        <v>1789</v>
      </c>
      <c r="D62" s="604"/>
      <c r="E62" s="604"/>
      <c r="F62" s="604"/>
      <c r="G62" s="604"/>
      <c r="H62" s="604"/>
      <c r="I62" s="604"/>
      <c r="J62" s="604"/>
      <c r="K62" s="604"/>
      <c r="L62" s="604"/>
      <c r="M62" s="604"/>
      <c r="N62" s="342" t="s">
        <v>1777</v>
      </c>
      <c r="O62" s="270"/>
      <c r="P62" s="424"/>
      <c r="Q62" s="271"/>
      <c r="R62" s="601" t="s">
        <v>1795</v>
      </c>
      <c r="S62" s="601"/>
      <c r="T62" s="601"/>
      <c r="U62" s="601"/>
      <c r="V62" s="601"/>
      <c r="W62" s="601"/>
      <c r="X62" s="601"/>
      <c r="Y62" s="601"/>
      <c r="Z62" s="601"/>
      <c r="AA62" s="601"/>
      <c r="AB62" s="601"/>
      <c r="AC62" s="601"/>
      <c r="AD62" s="601"/>
      <c r="AE62" s="602"/>
      <c r="AF62" s="585" t="s">
        <v>1884</v>
      </c>
      <c r="AG62" s="586"/>
      <c r="AH62" s="213"/>
      <c r="AI62" s="267"/>
      <c r="AJ62" s="351">
        <f t="shared" si="2"/>
        <v>0</v>
      </c>
      <c r="AK62" s="358"/>
    </row>
    <row r="63" spans="1:51" ht="3.95" customHeight="1">
      <c r="A63" s="267"/>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67"/>
      <c r="AJ63" s="351">
        <f t="shared" si="2"/>
        <v>0</v>
      </c>
      <c r="AK63" s="358"/>
    </row>
    <row r="64" spans="1:51" ht="14.1" customHeight="1">
      <c r="A64" s="267"/>
      <c r="B64" s="213"/>
      <c r="C64" s="213"/>
      <c r="D64" s="280" t="s">
        <v>1698</v>
      </c>
      <c r="E64" s="273"/>
      <c r="F64" s="598" t="s">
        <v>1780</v>
      </c>
      <c r="G64" s="599"/>
      <c r="H64" s="600"/>
      <c r="I64" s="273"/>
      <c r="J64" s="652" t="s">
        <v>1781</v>
      </c>
      <c r="K64" s="653"/>
      <c r="L64" s="654"/>
      <c r="M64" s="321"/>
      <c r="N64" s="280" t="s">
        <v>3839</v>
      </c>
      <c r="O64" s="321"/>
      <c r="P64" s="281" t="s">
        <v>2074</v>
      </c>
      <c r="Q64" s="213"/>
      <c r="R64" s="611" t="s">
        <v>1782</v>
      </c>
      <c r="S64" s="612"/>
      <c r="T64" s="612"/>
      <c r="U64" s="612"/>
      <c r="V64" s="612"/>
      <c r="W64" s="613"/>
      <c r="X64" s="322"/>
      <c r="Y64" s="617" t="s">
        <v>1784</v>
      </c>
      <c r="Z64" s="619"/>
      <c r="AA64" s="282"/>
      <c r="AB64" s="283" t="s">
        <v>3595</v>
      </c>
      <c r="AC64" s="282"/>
      <c r="AD64" s="283" t="s">
        <v>2079</v>
      </c>
      <c r="AE64" s="282"/>
      <c r="AF64" s="280" t="s">
        <v>1704</v>
      </c>
      <c r="AG64" s="213"/>
      <c r="AH64" s="213"/>
      <c r="AI64" s="267"/>
      <c r="AJ64" s="351">
        <f t="shared" si="2"/>
        <v>0</v>
      </c>
      <c r="AK64" s="358"/>
    </row>
    <row r="65" spans="1:53" ht="14.1" customHeight="1">
      <c r="A65" s="267"/>
      <c r="B65" s="213"/>
      <c r="C65" s="213"/>
      <c r="D65" s="292" t="s">
        <v>794</v>
      </c>
      <c r="E65" s="273"/>
      <c r="F65" s="620" t="s">
        <v>802</v>
      </c>
      <c r="G65" s="621"/>
      <c r="H65" s="622"/>
      <c r="I65" s="273"/>
      <c r="J65" s="620" t="s">
        <v>803</v>
      </c>
      <c r="K65" s="621"/>
      <c r="L65" s="622"/>
      <c r="M65" s="321"/>
      <c r="N65" s="292" t="s">
        <v>3836</v>
      </c>
      <c r="O65" s="321"/>
      <c r="P65" s="293" t="s">
        <v>2073</v>
      </c>
      <c r="Q65" s="213"/>
      <c r="R65" s="614" t="s">
        <v>1783</v>
      </c>
      <c r="S65" s="615"/>
      <c r="T65" s="615"/>
      <c r="U65" s="615"/>
      <c r="V65" s="615"/>
      <c r="W65" s="616"/>
      <c r="X65" s="322"/>
      <c r="Y65" s="591" t="s">
        <v>1785</v>
      </c>
      <c r="Z65" s="593"/>
      <c r="AA65" s="282"/>
      <c r="AB65" s="294" t="s">
        <v>1788</v>
      </c>
      <c r="AC65" s="282"/>
      <c r="AD65" s="294" t="s">
        <v>796</v>
      </c>
      <c r="AE65" s="282"/>
      <c r="AF65" s="292" t="s">
        <v>797</v>
      </c>
      <c r="AG65" s="213"/>
      <c r="AH65" s="213"/>
      <c r="AI65" s="267"/>
      <c r="AJ65" s="351">
        <f t="shared" si="2"/>
        <v>0</v>
      </c>
      <c r="AK65" s="358"/>
    </row>
    <row r="66" spans="1:53" ht="5.0999999999999996" customHeight="1">
      <c r="A66" s="267"/>
      <c r="B66" s="213"/>
      <c r="C66" s="208"/>
      <c r="D66" s="217"/>
      <c r="E66" s="217"/>
      <c r="F66" s="217"/>
      <c r="G66" s="217"/>
      <c r="H66" s="217"/>
      <c r="I66" s="217"/>
      <c r="J66" s="217"/>
      <c r="K66" s="217"/>
      <c r="L66" s="208"/>
      <c r="M66" s="208"/>
      <c r="N66" s="208"/>
      <c r="O66" s="208"/>
      <c r="P66" s="208"/>
      <c r="Q66" s="213"/>
      <c r="R66" s="208"/>
      <c r="S66" s="208"/>
      <c r="T66" s="208"/>
      <c r="U66" s="208"/>
      <c r="V66" s="208"/>
      <c r="W66" s="235"/>
      <c r="X66" s="322"/>
      <c r="Y66" s="208"/>
      <c r="Z66" s="208"/>
      <c r="AA66" s="282"/>
      <c r="AB66" s="208"/>
      <c r="AC66" s="282"/>
      <c r="AD66" s="208"/>
      <c r="AE66" s="208"/>
      <c r="AF66" s="208"/>
      <c r="AG66" s="208"/>
      <c r="AH66" s="213"/>
      <c r="AI66" s="267"/>
      <c r="AJ66" s="351">
        <f t="shared" si="2"/>
        <v>0</v>
      </c>
      <c r="AK66" s="358"/>
    </row>
    <row r="67" spans="1:53" ht="15" customHeight="1">
      <c r="A67" s="267"/>
      <c r="B67" s="213"/>
      <c r="C67" s="213"/>
      <c r="D67" s="242">
        <v>1</v>
      </c>
      <c r="E67" s="227"/>
      <c r="F67" s="484"/>
      <c r="G67" s="594"/>
      <c r="H67" s="485"/>
      <c r="I67" s="258"/>
      <c r="J67" s="472"/>
      <c r="K67" s="472"/>
      <c r="L67" s="472"/>
      <c r="M67" s="338"/>
      <c r="N67" s="423"/>
      <c r="O67" s="338"/>
      <c r="P67" s="434"/>
      <c r="Q67" s="371"/>
      <c r="R67" s="484"/>
      <c r="S67" s="594"/>
      <c r="T67" s="594"/>
      <c r="U67" s="594"/>
      <c r="V67" s="594"/>
      <c r="W67" s="485"/>
      <c r="X67" s="134"/>
      <c r="Y67" s="605"/>
      <c r="Z67" s="606"/>
      <c r="AA67" s="337"/>
      <c r="AB67" s="423"/>
      <c r="AC67" s="282"/>
      <c r="AD67" s="350" t="str">
        <f>IF(OR(Y67="",AB67=""),"",IF(Y67="Non Orateur",IF(AB67="Poster",0.5*0.5,0.5*1),IF(AB67="Poster",0.5*1,1*1)))</f>
        <v/>
      </c>
      <c r="AE67" s="273"/>
      <c r="AF67" s="427" t="str">
        <f>IF(AD67="","",(30*AD67))</f>
        <v/>
      </c>
      <c r="AG67" s="213"/>
      <c r="AH67" s="213"/>
      <c r="AI67" s="267"/>
      <c r="AJ67" s="351" t="str">
        <f t="shared" si="2"/>
        <v/>
      </c>
      <c r="AK67" s="358"/>
    </row>
    <row r="68" spans="1:53" ht="15" customHeight="1">
      <c r="A68" s="267"/>
      <c r="B68" s="213"/>
      <c r="C68" s="213"/>
      <c r="D68" s="242">
        <v>2</v>
      </c>
      <c r="E68" s="227"/>
      <c r="F68" s="484"/>
      <c r="G68" s="594"/>
      <c r="H68" s="485"/>
      <c r="I68" s="258"/>
      <c r="J68" s="472"/>
      <c r="K68" s="472"/>
      <c r="L68" s="472"/>
      <c r="M68" s="338"/>
      <c r="N68" s="423"/>
      <c r="O68" s="338"/>
      <c r="P68" s="434"/>
      <c r="Q68" s="371"/>
      <c r="R68" s="484"/>
      <c r="S68" s="594"/>
      <c r="T68" s="594"/>
      <c r="U68" s="594"/>
      <c r="V68" s="594"/>
      <c r="W68" s="485"/>
      <c r="X68" s="134"/>
      <c r="Y68" s="605"/>
      <c r="Z68" s="606"/>
      <c r="AA68" s="337"/>
      <c r="AB68" s="423"/>
      <c r="AC68" s="282"/>
      <c r="AD68" s="350" t="str">
        <f t="shared" ref="AD68:AD69" si="19">IF(OR(Y68="",AB68=""),"",IF(Y68="Non Orateur",IF(AB68="Poster",0.5*0.5,0.5*1),IF(AB68="Poster",0.5*1,1*1)))</f>
        <v/>
      </c>
      <c r="AE68" s="273"/>
      <c r="AF68" s="427" t="str">
        <f t="shared" ref="AF68:AF69" si="20">IF(AD68="","",(30*AD68))</f>
        <v/>
      </c>
      <c r="AG68" s="213"/>
      <c r="AH68" s="213"/>
      <c r="AI68" s="267"/>
      <c r="AJ68" s="351" t="str">
        <f t="shared" si="2"/>
        <v/>
      </c>
      <c r="AK68" s="358"/>
    </row>
    <row r="69" spans="1:53" ht="15" customHeight="1">
      <c r="A69" s="267"/>
      <c r="B69" s="213"/>
      <c r="C69" s="213"/>
      <c r="D69" s="242">
        <v>3</v>
      </c>
      <c r="E69" s="227"/>
      <c r="F69" s="484"/>
      <c r="G69" s="594"/>
      <c r="H69" s="485"/>
      <c r="I69" s="258"/>
      <c r="J69" s="472"/>
      <c r="K69" s="472"/>
      <c r="L69" s="472"/>
      <c r="M69" s="338"/>
      <c r="N69" s="423"/>
      <c r="O69" s="338"/>
      <c r="P69" s="434"/>
      <c r="Q69" s="371"/>
      <c r="R69" s="484"/>
      <c r="S69" s="594"/>
      <c r="T69" s="594"/>
      <c r="U69" s="594"/>
      <c r="V69" s="594"/>
      <c r="W69" s="485"/>
      <c r="X69" s="134"/>
      <c r="Y69" s="605"/>
      <c r="Z69" s="606"/>
      <c r="AA69" s="337"/>
      <c r="AB69" s="423"/>
      <c r="AC69" s="282"/>
      <c r="AD69" s="350" t="str">
        <f t="shared" si="19"/>
        <v/>
      </c>
      <c r="AE69" s="273"/>
      <c r="AF69" s="427" t="str">
        <f t="shared" si="20"/>
        <v/>
      </c>
      <c r="AG69" s="213"/>
      <c r="AH69" s="213"/>
      <c r="AI69" s="267"/>
      <c r="AJ69" s="351" t="str">
        <f t="shared" si="2"/>
        <v/>
      </c>
      <c r="AK69" s="358"/>
      <c r="AZ69" s="171">
        <v>10</v>
      </c>
    </row>
    <row r="70" spans="1:53" ht="3.95" customHeight="1">
      <c r="A70" s="267"/>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67"/>
      <c r="AJ70" s="351">
        <f t="shared" si="2"/>
        <v>0</v>
      </c>
      <c r="AK70" s="358"/>
    </row>
    <row r="71" spans="1:53" ht="17.100000000000001" customHeight="1">
      <c r="A71" s="267"/>
      <c r="B71" s="213"/>
      <c r="C71" s="603" t="s">
        <v>1790</v>
      </c>
      <c r="D71" s="604"/>
      <c r="E71" s="604"/>
      <c r="F71" s="604"/>
      <c r="G71" s="604"/>
      <c r="H71" s="604"/>
      <c r="I71" s="604"/>
      <c r="J71" s="604"/>
      <c r="K71" s="604"/>
      <c r="L71" s="604"/>
      <c r="M71" s="604"/>
      <c r="N71" s="342" t="s">
        <v>1705</v>
      </c>
      <c r="O71" s="270"/>
      <c r="P71" s="424"/>
      <c r="Q71" s="271"/>
      <c r="R71" s="601" t="s">
        <v>1796</v>
      </c>
      <c r="S71" s="601"/>
      <c r="T71" s="601"/>
      <c r="U71" s="601"/>
      <c r="V71" s="601"/>
      <c r="W71" s="601"/>
      <c r="X71" s="601"/>
      <c r="Y71" s="601"/>
      <c r="Z71" s="601"/>
      <c r="AA71" s="601"/>
      <c r="AB71" s="601"/>
      <c r="AC71" s="601"/>
      <c r="AD71" s="601"/>
      <c r="AE71" s="602"/>
      <c r="AF71" s="585" t="s">
        <v>1882</v>
      </c>
      <c r="AG71" s="586"/>
      <c r="AH71" s="213"/>
      <c r="AI71" s="267"/>
      <c r="AJ71" s="351">
        <f t="shared" si="2"/>
        <v>0</v>
      </c>
      <c r="AK71" s="358"/>
    </row>
    <row r="72" spans="1:53" ht="3.95" customHeight="1">
      <c r="A72" s="267"/>
      <c r="B72" s="213"/>
      <c r="C72" s="208"/>
      <c r="D72" s="217"/>
      <c r="E72" s="217"/>
      <c r="F72" s="217"/>
      <c r="G72" s="217"/>
      <c r="H72" s="217"/>
      <c r="I72" s="217"/>
      <c r="J72" s="217"/>
      <c r="K72" s="217"/>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13"/>
      <c r="AI72" s="267"/>
      <c r="AJ72" s="351">
        <f t="shared" si="2"/>
        <v>0</v>
      </c>
      <c r="AK72" s="358"/>
    </row>
    <row r="73" spans="1:53" ht="15" customHeight="1">
      <c r="A73" s="267"/>
      <c r="B73" s="213"/>
      <c r="C73" s="213"/>
      <c r="D73" s="242">
        <v>1</v>
      </c>
      <c r="E73" s="227"/>
      <c r="F73" s="484" t="s">
        <v>4041</v>
      </c>
      <c r="G73" s="594"/>
      <c r="H73" s="485"/>
      <c r="I73" s="258"/>
      <c r="J73" s="472" t="s">
        <v>4042</v>
      </c>
      <c r="K73" s="472"/>
      <c r="L73" s="472"/>
      <c r="M73" s="338"/>
      <c r="N73" s="423">
        <v>2015</v>
      </c>
      <c r="O73" s="338"/>
      <c r="P73" s="458" t="s">
        <v>4043</v>
      </c>
      <c r="Q73" s="371"/>
      <c r="R73" s="484" t="s">
        <v>4056</v>
      </c>
      <c r="S73" s="594"/>
      <c r="T73" s="594"/>
      <c r="U73" s="594"/>
      <c r="V73" s="594"/>
      <c r="W73" s="485"/>
      <c r="X73" s="134"/>
      <c r="Y73" s="605" t="s">
        <v>3883</v>
      </c>
      <c r="Z73" s="606"/>
      <c r="AA73" s="337"/>
      <c r="AB73" s="459" t="s">
        <v>3885</v>
      </c>
      <c r="AC73" s="282"/>
      <c r="AD73" s="350">
        <f>IF(OR(Y73="",AB73=""),"",IF(Y73="Non Orateur",IF(AB73="Poster",0.5*0.5,0.5*1),IF(AB73="Poster",0.5*1,1*1)))</f>
        <v>1</v>
      </c>
      <c r="AE73" s="273"/>
      <c r="AF73" s="427">
        <f>IF(AD73="","",(20*AD73))</f>
        <v>20</v>
      </c>
      <c r="AG73" s="213"/>
      <c r="AH73" s="213"/>
      <c r="AI73" s="267"/>
      <c r="AJ73" s="351">
        <f t="shared" si="2"/>
        <v>20</v>
      </c>
      <c r="AK73" s="358"/>
    </row>
    <row r="74" spans="1:53" ht="15" customHeight="1">
      <c r="A74" s="267"/>
      <c r="B74" s="213"/>
      <c r="C74" s="213"/>
      <c r="D74" s="242">
        <v>2</v>
      </c>
      <c r="E74" s="227"/>
      <c r="F74" s="484"/>
      <c r="G74" s="594"/>
      <c r="H74" s="485"/>
      <c r="I74" s="258"/>
      <c r="J74" s="472"/>
      <c r="K74" s="472"/>
      <c r="L74" s="472"/>
      <c r="M74" s="338"/>
      <c r="N74" s="423"/>
      <c r="O74" s="338"/>
      <c r="P74" s="434"/>
      <c r="Q74" s="371"/>
      <c r="R74" s="484"/>
      <c r="S74" s="594"/>
      <c r="T74" s="594"/>
      <c r="U74" s="594"/>
      <c r="V74" s="594"/>
      <c r="W74" s="485"/>
      <c r="X74" s="134"/>
      <c r="Y74" s="605"/>
      <c r="Z74" s="606"/>
      <c r="AA74" s="337"/>
      <c r="AB74" s="423"/>
      <c r="AC74" s="282"/>
      <c r="AD74" s="350" t="str">
        <f t="shared" ref="AD74:AD75" si="21">IF(OR(Y74="",AB74=""),"",IF(Y74="Non Orateur",IF(AB74="Poster",0.5*0.5,0.5*1),IF(AB74="Poster",0.5*1,1*1)))</f>
        <v/>
      </c>
      <c r="AE74" s="273"/>
      <c r="AF74" s="427" t="str">
        <f t="shared" ref="AF74:AF75" si="22">IF(AD74="","",(20*AD74))</f>
        <v/>
      </c>
      <c r="AG74" s="213"/>
      <c r="AH74" s="213"/>
      <c r="AI74" s="267"/>
      <c r="AJ74" s="351" t="str">
        <f t="shared" ref="AJ74:AJ144" si="23">IF(OR(AF74="Valeur",AF74="القيمة"),0,IF(ISERROR(SEARCH("/",AF74)),AF74,0))</f>
        <v/>
      </c>
      <c r="AK74" s="358"/>
    </row>
    <row r="75" spans="1:53" ht="15" customHeight="1">
      <c r="A75" s="267"/>
      <c r="B75" s="213"/>
      <c r="C75" s="213"/>
      <c r="D75" s="242">
        <v>3</v>
      </c>
      <c r="E75" s="227"/>
      <c r="F75" s="484"/>
      <c r="G75" s="594"/>
      <c r="H75" s="485"/>
      <c r="I75" s="258"/>
      <c r="J75" s="472"/>
      <c r="K75" s="472"/>
      <c r="L75" s="472"/>
      <c r="M75" s="338"/>
      <c r="N75" s="423"/>
      <c r="O75" s="338"/>
      <c r="P75" s="434"/>
      <c r="Q75" s="371"/>
      <c r="R75" s="484"/>
      <c r="S75" s="594"/>
      <c r="T75" s="594"/>
      <c r="U75" s="594"/>
      <c r="V75" s="594"/>
      <c r="W75" s="485"/>
      <c r="X75" s="134"/>
      <c r="Y75" s="605"/>
      <c r="Z75" s="606"/>
      <c r="AA75" s="337"/>
      <c r="AB75" s="423"/>
      <c r="AC75" s="282"/>
      <c r="AD75" s="350" t="str">
        <f t="shared" si="21"/>
        <v/>
      </c>
      <c r="AE75" s="273"/>
      <c r="AF75" s="427" t="str">
        <f t="shared" si="22"/>
        <v/>
      </c>
      <c r="AG75" s="213"/>
      <c r="AH75" s="213"/>
      <c r="AI75" s="267"/>
      <c r="AJ75" s="351" t="str">
        <f t="shared" si="23"/>
        <v/>
      </c>
      <c r="AK75" s="358"/>
      <c r="BA75" s="171">
        <v>11</v>
      </c>
    </row>
    <row r="76" spans="1:53" ht="3.95" customHeight="1">
      <c r="A76" s="267"/>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67"/>
      <c r="AJ76" s="351">
        <f t="shared" si="23"/>
        <v>0</v>
      </c>
      <c r="AK76" s="358"/>
    </row>
    <row r="77" spans="1:53" ht="17.100000000000001" customHeight="1">
      <c r="A77" s="267"/>
      <c r="B77" s="213"/>
      <c r="C77" s="603" t="s">
        <v>1791</v>
      </c>
      <c r="D77" s="604"/>
      <c r="E77" s="604"/>
      <c r="F77" s="604"/>
      <c r="G77" s="604"/>
      <c r="H77" s="604"/>
      <c r="I77" s="604"/>
      <c r="J77" s="604"/>
      <c r="K77" s="604"/>
      <c r="L77" s="604"/>
      <c r="M77" s="604"/>
      <c r="N77" s="360" t="s">
        <v>1709</v>
      </c>
      <c r="O77" s="270"/>
      <c r="P77" s="440"/>
      <c r="Q77" s="316"/>
      <c r="R77" s="601" t="s">
        <v>3658</v>
      </c>
      <c r="S77" s="601"/>
      <c r="T77" s="601"/>
      <c r="U77" s="601"/>
      <c r="V77" s="601"/>
      <c r="W77" s="601"/>
      <c r="X77" s="601"/>
      <c r="Y77" s="601"/>
      <c r="Z77" s="601"/>
      <c r="AA77" s="601"/>
      <c r="AB77" s="601"/>
      <c r="AC77" s="601"/>
      <c r="AD77" s="601"/>
      <c r="AE77" s="602"/>
      <c r="AF77" s="585" t="s">
        <v>1883</v>
      </c>
      <c r="AG77" s="586"/>
      <c r="AH77" s="213"/>
      <c r="AI77" s="267"/>
      <c r="AJ77" s="351">
        <f t="shared" si="23"/>
        <v>0</v>
      </c>
      <c r="AK77" s="358"/>
    </row>
    <row r="78" spans="1:53" ht="3.95" customHeight="1">
      <c r="A78" s="267"/>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67"/>
      <c r="AJ78" s="351">
        <f t="shared" si="23"/>
        <v>0</v>
      </c>
      <c r="AK78" s="358"/>
    </row>
    <row r="79" spans="1:53" ht="15" customHeight="1">
      <c r="A79" s="267"/>
      <c r="B79" s="213"/>
      <c r="C79" s="213"/>
      <c r="D79" s="242">
        <v>1</v>
      </c>
      <c r="E79" s="227"/>
      <c r="F79" s="484"/>
      <c r="G79" s="594"/>
      <c r="H79" s="485"/>
      <c r="I79" s="258"/>
      <c r="J79" s="472"/>
      <c r="K79" s="472"/>
      <c r="L79" s="472"/>
      <c r="M79" s="338"/>
      <c r="N79" s="423"/>
      <c r="O79" s="338"/>
      <c r="P79" s="434"/>
      <c r="Q79" s="371"/>
      <c r="R79" s="484"/>
      <c r="S79" s="594"/>
      <c r="T79" s="594"/>
      <c r="U79" s="594"/>
      <c r="V79" s="594"/>
      <c r="W79" s="485"/>
      <c r="X79" s="134"/>
      <c r="Y79" s="605"/>
      <c r="Z79" s="606"/>
      <c r="AA79" s="337"/>
      <c r="AB79" s="423"/>
      <c r="AC79" s="282"/>
      <c r="AD79" s="350" t="str">
        <f>IF(OR(Y79="",AB79=""),"",IF(Y79="Non Orateur",IF(AB79="Poster",0.5*0.5,0.5*1),IF(AB79="Poster",0.5*1,1*1)))</f>
        <v/>
      </c>
      <c r="AE79" s="273"/>
      <c r="AF79" s="427" t="str">
        <f>IF(AD79="","",(15*AD79))</f>
        <v/>
      </c>
      <c r="AG79" s="213"/>
      <c r="AH79" s="213"/>
      <c r="AI79" s="267"/>
      <c r="AJ79" s="351" t="str">
        <f t="shared" si="23"/>
        <v/>
      </c>
      <c r="AK79" s="358"/>
    </row>
    <row r="80" spans="1:53" ht="15" customHeight="1">
      <c r="A80" s="267"/>
      <c r="B80" s="213"/>
      <c r="C80" s="213"/>
      <c r="D80" s="242">
        <v>2</v>
      </c>
      <c r="E80" s="227"/>
      <c r="F80" s="484"/>
      <c r="G80" s="594"/>
      <c r="H80" s="485"/>
      <c r="I80" s="258"/>
      <c r="J80" s="472"/>
      <c r="K80" s="472"/>
      <c r="L80" s="472"/>
      <c r="M80" s="338"/>
      <c r="N80" s="423"/>
      <c r="O80" s="338"/>
      <c r="P80" s="434"/>
      <c r="Q80" s="371"/>
      <c r="R80" s="484"/>
      <c r="S80" s="594"/>
      <c r="T80" s="594"/>
      <c r="U80" s="594"/>
      <c r="V80" s="594"/>
      <c r="W80" s="485"/>
      <c r="X80" s="134"/>
      <c r="Y80" s="605"/>
      <c r="Z80" s="606"/>
      <c r="AA80" s="337"/>
      <c r="AB80" s="423"/>
      <c r="AC80" s="282"/>
      <c r="AD80" s="350" t="str">
        <f t="shared" ref="AD80:AD81" si="24">IF(OR(Y80="",AB80=""),"",IF(Y80="Non Orateur",IF(AB80="Poster",0.5*0.5,0.5*1),IF(AB80="Poster",0.5*1,1*1)))</f>
        <v/>
      </c>
      <c r="AE80" s="273"/>
      <c r="AF80" s="427" t="str">
        <f t="shared" ref="AF80:AF81" si="25">IF(AD80="","",(15*AD80))</f>
        <v/>
      </c>
      <c r="AG80" s="213"/>
      <c r="AH80" s="213"/>
      <c r="AI80" s="267"/>
      <c r="AJ80" s="351" t="str">
        <f t="shared" si="23"/>
        <v/>
      </c>
      <c r="AK80" s="358"/>
    </row>
    <row r="81" spans="1:56" ht="15" customHeight="1">
      <c r="A81" s="267"/>
      <c r="B81" s="213"/>
      <c r="C81" s="213"/>
      <c r="D81" s="242">
        <v>3</v>
      </c>
      <c r="E81" s="227"/>
      <c r="F81" s="484"/>
      <c r="G81" s="594"/>
      <c r="H81" s="485"/>
      <c r="I81" s="258"/>
      <c r="J81" s="472"/>
      <c r="K81" s="472"/>
      <c r="L81" s="472"/>
      <c r="M81" s="338"/>
      <c r="N81" s="423"/>
      <c r="O81" s="338"/>
      <c r="P81" s="434"/>
      <c r="Q81" s="371"/>
      <c r="R81" s="484"/>
      <c r="S81" s="594"/>
      <c r="T81" s="594"/>
      <c r="U81" s="594"/>
      <c r="V81" s="594"/>
      <c r="W81" s="485"/>
      <c r="X81" s="134"/>
      <c r="Y81" s="605"/>
      <c r="Z81" s="606"/>
      <c r="AA81" s="337"/>
      <c r="AB81" s="423"/>
      <c r="AC81" s="282"/>
      <c r="AD81" s="350" t="str">
        <f t="shared" si="24"/>
        <v/>
      </c>
      <c r="AE81" s="273"/>
      <c r="AF81" s="427" t="str">
        <f t="shared" si="25"/>
        <v/>
      </c>
      <c r="AG81" s="213"/>
      <c r="AH81" s="213"/>
      <c r="AI81" s="267"/>
      <c r="AJ81" s="351" t="str">
        <f t="shared" si="23"/>
        <v/>
      </c>
      <c r="AK81" s="358"/>
      <c r="BB81" s="171">
        <v>12</v>
      </c>
    </row>
    <row r="82" spans="1:56" ht="3.95" customHeight="1">
      <c r="A82" s="267"/>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67"/>
      <c r="AJ82" s="351">
        <f t="shared" si="23"/>
        <v>0</v>
      </c>
      <c r="AK82" s="358"/>
    </row>
    <row r="83" spans="1:56" ht="17.100000000000001" customHeight="1">
      <c r="A83" s="267"/>
      <c r="B83" s="213"/>
      <c r="C83" s="603" t="s">
        <v>1792</v>
      </c>
      <c r="D83" s="604"/>
      <c r="E83" s="604"/>
      <c r="F83" s="604"/>
      <c r="G83" s="604"/>
      <c r="H83" s="604"/>
      <c r="I83" s="604"/>
      <c r="J83" s="604"/>
      <c r="K83" s="604"/>
      <c r="L83" s="604"/>
      <c r="M83" s="604"/>
      <c r="N83" s="342" t="s">
        <v>1710</v>
      </c>
      <c r="O83" s="270"/>
      <c r="P83" s="424"/>
      <c r="Q83" s="271"/>
      <c r="R83" s="601" t="s">
        <v>3655</v>
      </c>
      <c r="S83" s="601"/>
      <c r="T83" s="601"/>
      <c r="U83" s="601"/>
      <c r="V83" s="601"/>
      <c r="W83" s="601"/>
      <c r="X83" s="601"/>
      <c r="Y83" s="601"/>
      <c r="Z83" s="601"/>
      <c r="AA83" s="601"/>
      <c r="AB83" s="601"/>
      <c r="AC83" s="601"/>
      <c r="AD83" s="601"/>
      <c r="AE83" s="602"/>
      <c r="AF83" s="585" t="s">
        <v>1875</v>
      </c>
      <c r="AG83" s="586"/>
      <c r="AH83" s="213"/>
      <c r="AI83" s="267"/>
      <c r="AJ83" s="351">
        <f t="shared" si="23"/>
        <v>0</v>
      </c>
      <c r="AK83" s="358"/>
    </row>
    <row r="84" spans="1:56" ht="3.95" customHeight="1">
      <c r="A84" s="267"/>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67"/>
      <c r="AJ84" s="351">
        <f t="shared" si="23"/>
        <v>0</v>
      </c>
      <c r="AK84" s="358"/>
    </row>
    <row r="85" spans="1:56" ht="15" customHeight="1">
      <c r="A85" s="267"/>
      <c r="B85" s="213"/>
      <c r="C85" s="213"/>
      <c r="D85" s="242">
        <v>1</v>
      </c>
      <c r="E85" s="227"/>
      <c r="F85" s="484"/>
      <c r="G85" s="594"/>
      <c r="H85" s="485"/>
      <c r="I85" s="258"/>
      <c r="J85" s="472"/>
      <c r="K85" s="472"/>
      <c r="L85" s="472"/>
      <c r="M85" s="338"/>
      <c r="N85" s="423"/>
      <c r="O85" s="338"/>
      <c r="P85" s="434"/>
      <c r="Q85" s="371"/>
      <c r="R85" s="484"/>
      <c r="S85" s="594"/>
      <c r="T85" s="594"/>
      <c r="U85" s="594"/>
      <c r="V85" s="594"/>
      <c r="W85" s="485"/>
      <c r="X85" s="134"/>
      <c r="Y85" s="605"/>
      <c r="Z85" s="606"/>
      <c r="AA85" s="337"/>
      <c r="AB85" s="423"/>
      <c r="AC85" s="282"/>
      <c r="AD85" s="350" t="str">
        <f>IF(OR(Y85="",AB85=""),"",IF(Y85="Non Orateur",IF(AB85="Poster",0.5*0.5,0.5*1),IF(AB85="Poster",0.5*1,1*1)))</f>
        <v/>
      </c>
      <c r="AE85" s="273"/>
      <c r="AF85" s="427" t="str">
        <f>IF(AD85="","",(12*AD85))</f>
        <v/>
      </c>
      <c r="AG85" s="213"/>
      <c r="AH85" s="213"/>
      <c r="AI85" s="267"/>
      <c r="AJ85" s="351" t="str">
        <f t="shared" si="23"/>
        <v/>
      </c>
      <c r="AK85" s="358"/>
    </row>
    <row r="86" spans="1:56" ht="15" customHeight="1">
      <c r="A86" s="267"/>
      <c r="B86" s="213"/>
      <c r="C86" s="213"/>
      <c r="D86" s="242">
        <v>2</v>
      </c>
      <c r="E86" s="227"/>
      <c r="F86" s="484"/>
      <c r="G86" s="594"/>
      <c r="H86" s="485"/>
      <c r="I86" s="258"/>
      <c r="J86" s="472"/>
      <c r="K86" s="472"/>
      <c r="L86" s="472"/>
      <c r="M86" s="338"/>
      <c r="N86" s="423"/>
      <c r="O86" s="338"/>
      <c r="P86" s="434"/>
      <c r="Q86" s="371"/>
      <c r="R86" s="484"/>
      <c r="S86" s="594"/>
      <c r="T86" s="594"/>
      <c r="U86" s="594"/>
      <c r="V86" s="594"/>
      <c r="W86" s="485"/>
      <c r="X86" s="134"/>
      <c r="Y86" s="605"/>
      <c r="Z86" s="606"/>
      <c r="AA86" s="337"/>
      <c r="AB86" s="423"/>
      <c r="AC86" s="282"/>
      <c r="AD86" s="350" t="str">
        <f t="shared" ref="AD86:AD87" si="26">IF(OR(Y86="",AB86=""),"",IF(Y86="Non Orateur",IF(AB86="Poster",0.5*0.5,0.5*1),IF(AB86="Poster",0.5*1,1*1)))</f>
        <v/>
      </c>
      <c r="AE86" s="273"/>
      <c r="AF86" s="427" t="str">
        <f t="shared" ref="AF86:AF87" si="27">IF(AD86="","",(12*AD86))</f>
        <v/>
      </c>
      <c r="AG86" s="213"/>
      <c r="AH86" s="213"/>
      <c r="AI86" s="267"/>
      <c r="AJ86" s="351" t="str">
        <f t="shared" si="23"/>
        <v/>
      </c>
      <c r="AK86" s="358"/>
    </row>
    <row r="87" spans="1:56" ht="15" customHeight="1">
      <c r="A87" s="267"/>
      <c r="B87" s="213"/>
      <c r="C87" s="213"/>
      <c r="D87" s="242">
        <v>3</v>
      </c>
      <c r="E87" s="227"/>
      <c r="F87" s="484"/>
      <c r="G87" s="594"/>
      <c r="H87" s="485"/>
      <c r="I87" s="258"/>
      <c r="J87" s="472"/>
      <c r="K87" s="472"/>
      <c r="L87" s="472"/>
      <c r="M87" s="338"/>
      <c r="N87" s="423"/>
      <c r="O87" s="338"/>
      <c r="P87" s="434"/>
      <c r="Q87" s="371"/>
      <c r="R87" s="484"/>
      <c r="S87" s="594"/>
      <c r="T87" s="594"/>
      <c r="U87" s="594"/>
      <c r="V87" s="594"/>
      <c r="W87" s="485"/>
      <c r="X87" s="134"/>
      <c r="Y87" s="605"/>
      <c r="Z87" s="606"/>
      <c r="AA87" s="337"/>
      <c r="AB87" s="423"/>
      <c r="AC87" s="282"/>
      <c r="AD87" s="350" t="str">
        <f t="shared" si="26"/>
        <v/>
      </c>
      <c r="AE87" s="273"/>
      <c r="AF87" s="427" t="str">
        <f t="shared" si="27"/>
        <v/>
      </c>
      <c r="AG87" s="213"/>
      <c r="AH87" s="213"/>
      <c r="AI87" s="267"/>
      <c r="AJ87" s="351" t="str">
        <f t="shared" si="23"/>
        <v/>
      </c>
      <c r="AK87" s="358"/>
      <c r="BC87" s="171">
        <v>13</v>
      </c>
    </row>
    <row r="88" spans="1:56" ht="3.95" customHeight="1">
      <c r="A88" s="267"/>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67"/>
      <c r="AJ88" s="351">
        <f t="shared" si="23"/>
        <v>0</v>
      </c>
      <c r="AK88" s="358"/>
    </row>
    <row r="89" spans="1:56" ht="17.100000000000001" customHeight="1">
      <c r="A89" s="267"/>
      <c r="B89" s="213"/>
      <c r="C89" s="603" t="s">
        <v>1773</v>
      </c>
      <c r="D89" s="604"/>
      <c r="E89" s="604"/>
      <c r="F89" s="604"/>
      <c r="G89" s="604"/>
      <c r="H89" s="604"/>
      <c r="I89" s="604"/>
      <c r="J89" s="604"/>
      <c r="K89" s="604"/>
      <c r="L89" s="604"/>
      <c r="M89" s="604"/>
      <c r="N89" s="342" t="s">
        <v>1737</v>
      </c>
      <c r="O89" s="270"/>
      <c r="P89" s="424"/>
      <c r="Q89" s="271"/>
      <c r="R89" s="601" t="s">
        <v>3650</v>
      </c>
      <c r="S89" s="601"/>
      <c r="T89" s="601"/>
      <c r="U89" s="601"/>
      <c r="V89" s="601"/>
      <c r="W89" s="601"/>
      <c r="X89" s="601"/>
      <c r="Y89" s="601"/>
      <c r="Z89" s="601"/>
      <c r="AA89" s="601"/>
      <c r="AB89" s="601"/>
      <c r="AC89" s="601"/>
      <c r="AD89" s="601"/>
      <c r="AE89" s="602"/>
      <c r="AF89" s="585" t="s">
        <v>1875</v>
      </c>
      <c r="AG89" s="586"/>
      <c r="AH89" s="213"/>
      <c r="AI89" s="267"/>
      <c r="AJ89" s="351">
        <f t="shared" si="23"/>
        <v>0</v>
      </c>
      <c r="AK89" s="358"/>
    </row>
    <row r="90" spans="1:56" ht="3.95" customHeight="1">
      <c r="A90" s="267"/>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67"/>
      <c r="AJ90" s="351">
        <f t="shared" si="23"/>
        <v>0</v>
      </c>
      <c r="AK90" s="358"/>
    </row>
    <row r="91" spans="1:56" ht="15" customHeight="1">
      <c r="A91" s="267"/>
      <c r="B91" s="213"/>
      <c r="C91" s="213"/>
      <c r="D91" s="242">
        <v>1</v>
      </c>
      <c r="E91" s="227"/>
      <c r="F91" s="484"/>
      <c r="G91" s="594"/>
      <c r="H91" s="485"/>
      <c r="I91" s="258"/>
      <c r="J91" s="472"/>
      <c r="K91" s="472"/>
      <c r="L91" s="472"/>
      <c r="M91" s="338"/>
      <c r="N91" s="423"/>
      <c r="O91" s="338"/>
      <c r="P91" s="434"/>
      <c r="Q91" s="371"/>
      <c r="R91" s="484"/>
      <c r="S91" s="594"/>
      <c r="T91" s="594"/>
      <c r="U91" s="594"/>
      <c r="V91" s="594"/>
      <c r="W91" s="485"/>
      <c r="X91" s="134"/>
      <c r="Y91" s="605"/>
      <c r="Z91" s="606"/>
      <c r="AA91" s="337"/>
      <c r="AB91" s="423"/>
      <c r="AC91" s="282"/>
      <c r="AD91" s="350" t="str">
        <f>IF(OR(Y91="",AB91=""),"",IF(Y91="Non Orateur",IF(AB91="Poster",0.5*0.5,0.5*1),IF(AB91="Poster",0.5*1,1*1)))</f>
        <v/>
      </c>
      <c r="AE91" s="273"/>
      <c r="AF91" s="427" t="str">
        <f>IF(AD91="","",(12*AD91))</f>
        <v/>
      </c>
      <c r="AG91" s="213"/>
      <c r="AH91" s="213"/>
      <c r="AI91" s="267"/>
      <c r="AJ91" s="351" t="str">
        <f t="shared" si="23"/>
        <v/>
      </c>
      <c r="AK91" s="358"/>
    </row>
    <row r="92" spans="1:56" ht="15" customHeight="1">
      <c r="A92" s="267"/>
      <c r="B92" s="213"/>
      <c r="C92" s="213"/>
      <c r="D92" s="242">
        <v>2</v>
      </c>
      <c r="E92" s="227"/>
      <c r="F92" s="484"/>
      <c r="G92" s="594"/>
      <c r="H92" s="485"/>
      <c r="I92" s="258"/>
      <c r="J92" s="472"/>
      <c r="K92" s="472"/>
      <c r="L92" s="472"/>
      <c r="M92" s="338"/>
      <c r="N92" s="423"/>
      <c r="O92" s="338"/>
      <c r="P92" s="434"/>
      <c r="Q92" s="371"/>
      <c r="R92" s="484"/>
      <c r="S92" s="594"/>
      <c r="T92" s="594"/>
      <c r="U92" s="594"/>
      <c r="V92" s="594"/>
      <c r="W92" s="485"/>
      <c r="X92" s="134"/>
      <c r="Y92" s="605"/>
      <c r="Z92" s="606"/>
      <c r="AA92" s="337"/>
      <c r="AB92" s="423"/>
      <c r="AC92" s="282"/>
      <c r="AD92" s="350" t="str">
        <f t="shared" ref="AD92:AD93" si="28">IF(OR(Y92="",AB92=""),"",IF(Y92="Non Orateur",IF(AB92="Poster",0.5*0.5,0.5*1),IF(AB92="Poster",0.5*1,1*1)))</f>
        <v/>
      </c>
      <c r="AE92" s="273"/>
      <c r="AF92" s="427" t="str">
        <f t="shared" ref="AF92:AF93" si="29">IF(AD92="","",(12*AD92))</f>
        <v/>
      </c>
      <c r="AG92" s="213"/>
      <c r="AH92" s="213"/>
      <c r="AI92" s="267"/>
      <c r="AJ92" s="351" t="str">
        <f t="shared" si="23"/>
        <v/>
      </c>
      <c r="AK92" s="358"/>
    </row>
    <row r="93" spans="1:56" ht="15" customHeight="1">
      <c r="A93" s="267"/>
      <c r="B93" s="213"/>
      <c r="C93" s="213"/>
      <c r="D93" s="242">
        <v>3</v>
      </c>
      <c r="E93" s="227"/>
      <c r="F93" s="484"/>
      <c r="G93" s="594"/>
      <c r="H93" s="485"/>
      <c r="I93" s="258"/>
      <c r="J93" s="472"/>
      <c r="K93" s="472"/>
      <c r="L93" s="472"/>
      <c r="M93" s="338"/>
      <c r="N93" s="423"/>
      <c r="O93" s="338"/>
      <c r="P93" s="434"/>
      <c r="Q93" s="371"/>
      <c r="R93" s="484"/>
      <c r="S93" s="594"/>
      <c r="T93" s="594"/>
      <c r="U93" s="594"/>
      <c r="V93" s="594"/>
      <c r="W93" s="485"/>
      <c r="X93" s="134"/>
      <c r="Y93" s="605"/>
      <c r="Z93" s="606"/>
      <c r="AA93" s="337"/>
      <c r="AB93" s="423"/>
      <c r="AC93" s="282"/>
      <c r="AD93" s="350" t="str">
        <f t="shared" si="28"/>
        <v/>
      </c>
      <c r="AE93" s="273"/>
      <c r="AF93" s="427" t="str">
        <f t="shared" si="29"/>
        <v/>
      </c>
      <c r="AG93" s="213"/>
      <c r="AH93" s="213"/>
      <c r="AI93" s="267"/>
      <c r="AJ93" s="351" t="str">
        <f t="shared" si="23"/>
        <v/>
      </c>
      <c r="AK93" s="358"/>
      <c r="BD93" s="171">
        <v>14</v>
      </c>
    </row>
    <row r="94" spans="1:56" ht="3.95" customHeight="1">
      <c r="A94" s="267"/>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67"/>
      <c r="AJ94" s="351">
        <f t="shared" si="23"/>
        <v>0</v>
      </c>
      <c r="AK94" s="358"/>
    </row>
    <row r="95" spans="1:56" ht="17.100000000000001" customHeight="1">
      <c r="A95" s="267"/>
      <c r="B95" s="213"/>
      <c r="C95" s="603" t="s">
        <v>1774</v>
      </c>
      <c r="D95" s="604"/>
      <c r="E95" s="604"/>
      <c r="F95" s="604"/>
      <c r="G95" s="604"/>
      <c r="H95" s="604"/>
      <c r="I95" s="604"/>
      <c r="J95" s="604"/>
      <c r="K95" s="604"/>
      <c r="L95" s="604"/>
      <c r="M95" s="604"/>
      <c r="N95" s="342" t="s">
        <v>1711</v>
      </c>
      <c r="O95" s="270"/>
      <c r="P95" s="424"/>
      <c r="Q95" s="271"/>
      <c r="R95" s="601" t="s">
        <v>3651</v>
      </c>
      <c r="S95" s="601"/>
      <c r="T95" s="601"/>
      <c r="U95" s="601"/>
      <c r="V95" s="601"/>
      <c r="W95" s="601"/>
      <c r="X95" s="601"/>
      <c r="Y95" s="601"/>
      <c r="Z95" s="601"/>
      <c r="AA95" s="601"/>
      <c r="AB95" s="601"/>
      <c r="AC95" s="601"/>
      <c r="AD95" s="601"/>
      <c r="AE95" s="602"/>
      <c r="AF95" s="585" t="s">
        <v>1886</v>
      </c>
      <c r="AG95" s="586"/>
      <c r="AH95" s="213"/>
      <c r="AI95" s="267"/>
      <c r="AJ95" s="351">
        <f t="shared" si="23"/>
        <v>0</v>
      </c>
      <c r="AK95" s="358"/>
    </row>
    <row r="96" spans="1:56" ht="3.95" customHeight="1">
      <c r="A96" s="267"/>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67"/>
      <c r="AJ96" s="351">
        <f t="shared" si="23"/>
        <v>0</v>
      </c>
      <c r="AK96" s="358"/>
    </row>
    <row r="97" spans="1:59" ht="15" customHeight="1">
      <c r="A97" s="267"/>
      <c r="B97" s="213"/>
      <c r="C97" s="213"/>
      <c r="D97" s="242">
        <v>1</v>
      </c>
      <c r="E97" s="227"/>
      <c r="F97" s="484" t="s">
        <v>4044</v>
      </c>
      <c r="G97" s="594"/>
      <c r="H97" s="485"/>
      <c r="I97" s="258"/>
      <c r="J97" s="472" t="s">
        <v>4045</v>
      </c>
      <c r="K97" s="472"/>
      <c r="L97" s="472"/>
      <c r="M97" s="338"/>
      <c r="N97" s="423">
        <v>2015</v>
      </c>
      <c r="O97" s="338"/>
      <c r="P97" s="458" t="s">
        <v>4046</v>
      </c>
      <c r="Q97" s="371"/>
      <c r="R97" s="484" t="s">
        <v>4047</v>
      </c>
      <c r="S97" s="594"/>
      <c r="T97" s="594"/>
      <c r="U97" s="594"/>
      <c r="V97" s="594"/>
      <c r="W97" s="485"/>
      <c r="X97" s="134"/>
      <c r="Y97" s="605" t="s">
        <v>3883</v>
      </c>
      <c r="Z97" s="606"/>
      <c r="AA97" s="337"/>
      <c r="AB97" s="459" t="s">
        <v>3885</v>
      </c>
      <c r="AC97" s="282"/>
      <c r="AD97" s="350">
        <f>IF(OR(Y97="",AB97=""),"",IF(Y97="Non Orateur",IF(AB97="Poster",0.5*0.5,0.5*1),IF(AB97="Poster",0.5*1,1*1)))</f>
        <v>1</v>
      </c>
      <c r="AE97" s="273"/>
      <c r="AF97" s="427">
        <f>IF(AD97="","",(10*AD97))</f>
        <v>10</v>
      </c>
      <c r="AG97" s="213"/>
      <c r="AH97" s="213"/>
      <c r="AI97" s="267"/>
      <c r="AJ97" s="351">
        <f t="shared" si="23"/>
        <v>10</v>
      </c>
      <c r="AK97" s="358"/>
    </row>
    <row r="98" spans="1:59" ht="15" customHeight="1">
      <c r="A98" s="267"/>
      <c r="B98" s="213"/>
      <c r="C98" s="213"/>
      <c r="D98" s="242">
        <v>2</v>
      </c>
      <c r="E98" s="227"/>
      <c r="F98" s="484" t="s">
        <v>4095</v>
      </c>
      <c r="G98" s="594"/>
      <c r="H98" s="485"/>
      <c r="I98" s="258"/>
      <c r="J98" s="472" t="s">
        <v>4096</v>
      </c>
      <c r="K98" s="472"/>
      <c r="L98" s="472"/>
      <c r="M98" s="338"/>
      <c r="N98" s="423">
        <v>2013</v>
      </c>
      <c r="O98" s="338"/>
      <c r="P98" s="434"/>
      <c r="Q98" s="371"/>
      <c r="R98" s="484" t="s">
        <v>4085</v>
      </c>
      <c r="S98" s="594"/>
      <c r="T98" s="594"/>
      <c r="U98" s="594"/>
      <c r="V98" s="594"/>
      <c r="W98" s="485"/>
      <c r="X98" s="134"/>
      <c r="Y98" s="605" t="s">
        <v>3883</v>
      </c>
      <c r="Z98" s="606"/>
      <c r="AA98" s="337"/>
      <c r="AB98" s="466" t="s">
        <v>3885</v>
      </c>
      <c r="AC98" s="282"/>
      <c r="AD98" s="350">
        <f t="shared" ref="AD98:AD99" si="30">IF(OR(Y98="",AB98=""),"",IF(Y98="Non Orateur",IF(AB98="Poster",0.5*0.5,0.5*1),IF(AB98="Poster",0.5*1,1*1)))</f>
        <v>1</v>
      </c>
      <c r="AE98" s="273"/>
      <c r="AF98" s="427">
        <f t="shared" ref="AF98:AF99" si="31">IF(AD98="","",(10*AD98))</f>
        <v>10</v>
      </c>
      <c r="AG98" s="213"/>
      <c r="AH98" s="213"/>
      <c r="AI98" s="267"/>
      <c r="AJ98" s="351">
        <f t="shared" si="23"/>
        <v>10</v>
      </c>
      <c r="AK98" s="358"/>
    </row>
    <row r="99" spans="1:59" ht="15" customHeight="1">
      <c r="A99" s="267"/>
      <c r="B99" s="213"/>
      <c r="C99" s="213"/>
      <c r="D99" s="242">
        <v>3</v>
      </c>
      <c r="E99" s="227"/>
      <c r="F99" s="484"/>
      <c r="G99" s="594"/>
      <c r="H99" s="485"/>
      <c r="I99" s="258"/>
      <c r="J99" s="472"/>
      <c r="K99" s="472"/>
      <c r="L99" s="472"/>
      <c r="M99" s="338"/>
      <c r="N99" s="423"/>
      <c r="O99" s="338"/>
      <c r="P99" s="434"/>
      <c r="Q99" s="371"/>
      <c r="R99" s="484"/>
      <c r="S99" s="594"/>
      <c r="T99" s="594"/>
      <c r="U99" s="594"/>
      <c r="V99" s="594"/>
      <c r="W99" s="485"/>
      <c r="X99" s="134"/>
      <c r="Y99" s="605"/>
      <c r="Z99" s="606"/>
      <c r="AA99" s="337"/>
      <c r="AB99" s="423"/>
      <c r="AC99" s="282"/>
      <c r="AD99" s="350" t="str">
        <f t="shared" si="30"/>
        <v/>
      </c>
      <c r="AE99" s="273"/>
      <c r="AF99" s="427" t="str">
        <f t="shared" si="31"/>
        <v/>
      </c>
      <c r="AG99" s="213"/>
      <c r="AH99" s="213"/>
      <c r="AI99" s="267"/>
      <c r="AJ99" s="351" t="str">
        <f t="shared" si="23"/>
        <v/>
      </c>
      <c r="AK99" s="358"/>
      <c r="BE99" s="171">
        <v>15</v>
      </c>
    </row>
    <row r="100" spans="1:59" ht="3.95" customHeight="1">
      <c r="A100" s="267"/>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67"/>
      <c r="AJ100" s="351">
        <f t="shared" si="23"/>
        <v>0</v>
      </c>
      <c r="AK100" s="358"/>
    </row>
    <row r="101" spans="1:59" ht="17.100000000000001" customHeight="1">
      <c r="A101" s="267"/>
      <c r="B101" s="213"/>
      <c r="C101" s="603" t="s">
        <v>1793</v>
      </c>
      <c r="D101" s="604"/>
      <c r="E101" s="604"/>
      <c r="F101" s="604"/>
      <c r="G101" s="604"/>
      <c r="H101" s="604"/>
      <c r="I101" s="604"/>
      <c r="J101" s="604"/>
      <c r="K101" s="604"/>
      <c r="L101" s="604"/>
      <c r="M101" s="604"/>
      <c r="N101" s="342" t="s">
        <v>1738</v>
      </c>
      <c r="O101" s="270"/>
      <c r="P101" s="424"/>
      <c r="Q101" s="271"/>
      <c r="R101" s="601" t="s">
        <v>3659</v>
      </c>
      <c r="S101" s="601"/>
      <c r="T101" s="601"/>
      <c r="U101" s="601"/>
      <c r="V101" s="601"/>
      <c r="W101" s="601"/>
      <c r="X101" s="601"/>
      <c r="Y101" s="601"/>
      <c r="Z101" s="601"/>
      <c r="AA101" s="601"/>
      <c r="AB101" s="601"/>
      <c r="AC101" s="601"/>
      <c r="AD101" s="601"/>
      <c r="AE101" s="602"/>
      <c r="AF101" s="585" t="s">
        <v>1886</v>
      </c>
      <c r="AG101" s="586"/>
      <c r="AH101" s="213"/>
      <c r="AI101" s="267"/>
      <c r="AJ101" s="351">
        <f t="shared" si="23"/>
        <v>0</v>
      </c>
      <c r="AK101" s="358"/>
    </row>
    <row r="102" spans="1:59" ht="3.95" customHeight="1">
      <c r="A102" s="267"/>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67"/>
      <c r="AJ102" s="351">
        <f t="shared" si="23"/>
        <v>0</v>
      </c>
      <c r="AK102" s="358"/>
    </row>
    <row r="103" spans="1:59" ht="15" customHeight="1">
      <c r="A103" s="267"/>
      <c r="B103" s="213"/>
      <c r="C103" s="213"/>
      <c r="D103" s="242">
        <v>1</v>
      </c>
      <c r="E103" s="227"/>
      <c r="F103" s="484"/>
      <c r="G103" s="594"/>
      <c r="H103" s="485"/>
      <c r="I103" s="258"/>
      <c r="J103" s="472"/>
      <c r="K103" s="472"/>
      <c r="L103" s="472"/>
      <c r="M103" s="338"/>
      <c r="N103" s="423"/>
      <c r="O103" s="338"/>
      <c r="P103" s="458"/>
      <c r="Q103" s="371"/>
      <c r="R103" s="484"/>
      <c r="S103" s="594"/>
      <c r="T103" s="594"/>
      <c r="U103" s="594"/>
      <c r="V103" s="594"/>
      <c r="W103" s="485"/>
      <c r="X103" s="134"/>
      <c r="Y103" s="605"/>
      <c r="Z103" s="606"/>
      <c r="AA103" s="337"/>
      <c r="AB103" s="459"/>
      <c r="AC103" s="282"/>
      <c r="AD103" s="350" t="str">
        <f>IF(OR(Y103="",AB103=""),"",IF(Y103="Non Orateur",IF(AB103="Poster",0.5*0.5,0.5*1),IF(AB103="Poster",0.5*1,1*1)))</f>
        <v/>
      </c>
      <c r="AE103" s="273"/>
      <c r="AF103" s="427" t="str">
        <f>IF(AD103="","",(10*AD103))</f>
        <v/>
      </c>
      <c r="AG103" s="213"/>
      <c r="AH103" s="213"/>
      <c r="AI103" s="267"/>
      <c r="AJ103" s="351" t="str">
        <f t="shared" si="23"/>
        <v/>
      </c>
      <c r="AK103" s="358"/>
    </row>
    <row r="104" spans="1:59" ht="15" customHeight="1">
      <c r="A104" s="267"/>
      <c r="B104" s="213"/>
      <c r="C104" s="213"/>
      <c r="D104" s="242">
        <v>2</v>
      </c>
      <c r="E104" s="227"/>
      <c r="F104" s="484" t="s">
        <v>4048</v>
      </c>
      <c r="G104" s="594"/>
      <c r="H104" s="485"/>
      <c r="I104" s="258"/>
      <c r="J104" s="472" t="s">
        <v>4049</v>
      </c>
      <c r="K104" s="472"/>
      <c r="L104" s="472"/>
      <c r="M104" s="338"/>
      <c r="N104" s="423">
        <v>2015</v>
      </c>
      <c r="O104" s="338"/>
      <c r="P104" s="458" t="s">
        <v>4051</v>
      </c>
      <c r="Q104" s="371"/>
      <c r="R104" s="484" t="s">
        <v>4050</v>
      </c>
      <c r="S104" s="594"/>
      <c r="T104" s="594"/>
      <c r="U104" s="594"/>
      <c r="V104" s="594"/>
      <c r="W104" s="485"/>
      <c r="X104" s="134"/>
      <c r="Y104" s="605" t="s">
        <v>3883</v>
      </c>
      <c r="Z104" s="606"/>
      <c r="AA104" s="337"/>
      <c r="AB104" s="459" t="s">
        <v>3885</v>
      </c>
      <c r="AC104" s="282"/>
      <c r="AD104" s="350">
        <f t="shared" ref="AD104:AD105" si="32">IF(OR(Y104="",AB104=""),"",IF(Y104="Non Orateur",IF(AB104="Poster",0.5*0.5,0.5*1),IF(AB104="Poster",0.5*1,1*1)))</f>
        <v>1</v>
      </c>
      <c r="AE104" s="273"/>
      <c r="AF104" s="427">
        <f t="shared" ref="AF104:AF105" si="33">IF(AD104="","",(10*AD104))</f>
        <v>10</v>
      </c>
      <c r="AG104" s="213"/>
      <c r="AH104" s="213"/>
      <c r="AI104" s="267"/>
      <c r="AJ104" s="351">
        <f t="shared" si="23"/>
        <v>10</v>
      </c>
      <c r="AK104" s="358"/>
    </row>
    <row r="105" spans="1:59" ht="15" customHeight="1">
      <c r="A105" s="267"/>
      <c r="B105" s="213"/>
      <c r="C105" s="213"/>
      <c r="D105" s="242">
        <v>3</v>
      </c>
      <c r="E105" s="227"/>
      <c r="F105" s="484" t="s">
        <v>4055</v>
      </c>
      <c r="G105" s="594"/>
      <c r="H105" s="485"/>
      <c r="I105" s="258"/>
      <c r="J105" s="472" t="s">
        <v>4052</v>
      </c>
      <c r="K105" s="472"/>
      <c r="L105" s="472"/>
      <c r="M105" s="338"/>
      <c r="N105" s="423">
        <v>2015</v>
      </c>
      <c r="O105" s="338"/>
      <c r="P105" s="458" t="s">
        <v>4051</v>
      </c>
      <c r="Q105" s="371"/>
      <c r="R105" s="484" t="s">
        <v>4050</v>
      </c>
      <c r="S105" s="594"/>
      <c r="T105" s="594"/>
      <c r="U105" s="594"/>
      <c r="V105" s="594"/>
      <c r="W105" s="485"/>
      <c r="X105" s="134"/>
      <c r="Y105" s="605" t="s">
        <v>3883</v>
      </c>
      <c r="Z105" s="606"/>
      <c r="AA105" s="337"/>
      <c r="AB105" s="459" t="s">
        <v>3885</v>
      </c>
      <c r="AC105" s="282"/>
      <c r="AD105" s="350">
        <f t="shared" si="32"/>
        <v>1</v>
      </c>
      <c r="AE105" s="273"/>
      <c r="AF105" s="427">
        <f t="shared" si="33"/>
        <v>10</v>
      </c>
      <c r="AG105" s="213"/>
      <c r="AH105" s="213"/>
      <c r="AI105" s="267"/>
      <c r="AJ105" s="351">
        <f t="shared" si="23"/>
        <v>10</v>
      </c>
      <c r="AK105" s="358"/>
      <c r="BF105" s="171">
        <v>16</v>
      </c>
    </row>
    <row r="106" spans="1:59" ht="15" customHeight="1">
      <c r="A106" s="267"/>
      <c r="B106" s="213"/>
      <c r="C106" s="213"/>
      <c r="D106" s="461">
        <v>4</v>
      </c>
      <c r="E106" s="227"/>
      <c r="F106" s="484" t="s">
        <v>4054</v>
      </c>
      <c r="G106" s="594"/>
      <c r="H106" s="485"/>
      <c r="I106" s="258"/>
      <c r="J106" s="472" t="s">
        <v>4053</v>
      </c>
      <c r="K106" s="472"/>
      <c r="L106" s="472"/>
      <c r="M106" s="338"/>
      <c r="N106" s="459">
        <v>2015</v>
      </c>
      <c r="O106" s="338"/>
      <c r="P106" s="458" t="s">
        <v>4051</v>
      </c>
      <c r="Q106" s="371"/>
      <c r="R106" s="484" t="s">
        <v>4050</v>
      </c>
      <c r="S106" s="594"/>
      <c r="T106" s="594"/>
      <c r="U106" s="594"/>
      <c r="V106" s="594"/>
      <c r="W106" s="485"/>
      <c r="X106" s="134"/>
      <c r="Y106" s="605" t="s">
        <v>3883</v>
      </c>
      <c r="Z106" s="606"/>
      <c r="AA106" s="337"/>
      <c r="AB106" s="459" t="s">
        <v>3885</v>
      </c>
      <c r="AC106" s="282"/>
      <c r="AD106" s="350">
        <f t="shared" ref="AD106" si="34">IF(OR(Y106="",AB106=""),"",IF(Y106="Non Orateur",IF(AB106="Poster",0.5*0.5,0.5*1),IF(AB106="Poster",0.5*1,1*1)))</f>
        <v>1</v>
      </c>
      <c r="AE106" s="273"/>
      <c r="AF106" s="461">
        <f t="shared" ref="AF106" si="35">IF(AD106="","",(10*AD106))</f>
        <v>10</v>
      </c>
      <c r="AG106" s="213"/>
      <c r="AH106" s="213"/>
      <c r="AI106" s="267"/>
      <c r="AJ106" s="351">
        <f t="shared" ref="AJ106" si="36">IF(OR(AF106="Valeur",AF106="القيمة"),0,IF(ISERROR(SEARCH("/",AF106)),AF106,0))</f>
        <v>10</v>
      </c>
      <c r="AK106" s="358"/>
      <c r="BF106" s="171">
        <v>16</v>
      </c>
    </row>
    <row r="107" spans="1:59" ht="3.95" customHeight="1">
      <c r="A107" s="267"/>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67"/>
      <c r="AJ107" s="351">
        <f t="shared" si="23"/>
        <v>0</v>
      </c>
      <c r="AK107" s="358"/>
    </row>
    <row r="108" spans="1:59" ht="17.100000000000001" customHeight="1">
      <c r="A108" s="267"/>
      <c r="B108" s="213"/>
      <c r="C108" s="603" t="s">
        <v>1903</v>
      </c>
      <c r="D108" s="604"/>
      <c r="E108" s="604"/>
      <c r="F108" s="604"/>
      <c r="G108" s="604"/>
      <c r="H108" s="604"/>
      <c r="I108" s="604"/>
      <c r="J108" s="604"/>
      <c r="K108" s="604"/>
      <c r="L108" s="604"/>
      <c r="M108" s="604"/>
      <c r="N108" s="342" t="s">
        <v>1712</v>
      </c>
      <c r="O108" s="270"/>
      <c r="P108" s="424"/>
      <c r="Q108" s="271"/>
      <c r="R108" s="601" t="s">
        <v>3656</v>
      </c>
      <c r="S108" s="601"/>
      <c r="T108" s="601"/>
      <c r="U108" s="601"/>
      <c r="V108" s="601"/>
      <c r="W108" s="601"/>
      <c r="X108" s="601"/>
      <c r="Y108" s="601"/>
      <c r="Z108" s="601"/>
      <c r="AA108" s="601"/>
      <c r="AB108" s="601"/>
      <c r="AC108" s="601"/>
      <c r="AD108" s="601"/>
      <c r="AE108" s="602"/>
      <c r="AF108" s="585" t="s">
        <v>1901</v>
      </c>
      <c r="AG108" s="586"/>
      <c r="AH108" s="213"/>
      <c r="AI108" s="267"/>
      <c r="AJ108" s="351">
        <f t="shared" si="23"/>
        <v>0</v>
      </c>
      <c r="AK108" s="358"/>
    </row>
    <row r="109" spans="1:59" ht="3.95" customHeight="1">
      <c r="A109" s="267"/>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67"/>
      <c r="AJ109" s="351">
        <f t="shared" si="23"/>
        <v>0</v>
      </c>
      <c r="AK109" s="358"/>
    </row>
    <row r="110" spans="1:59" ht="15" customHeight="1">
      <c r="A110" s="267"/>
      <c r="B110" s="213"/>
      <c r="C110" s="213"/>
      <c r="D110" s="242">
        <v>1</v>
      </c>
      <c r="E110" s="227"/>
      <c r="F110" s="484" t="s">
        <v>4028</v>
      </c>
      <c r="G110" s="594"/>
      <c r="H110" s="485"/>
      <c r="I110" s="258"/>
      <c r="J110" s="472" t="s">
        <v>4029</v>
      </c>
      <c r="K110" s="472"/>
      <c r="L110" s="472"/>
      <c r="M110" s="338"/>
      <c r="N110" s="423">
        <v>2015</v>
      </c>
      <c r="O110" s="338"/>
      <c r="P110" s="458" t="s">
        <v>4034</v>
      </c>
      <c r="Q110" s="371"/>
      <c r="R110" s="484" t="s">
        <v>4035</v>
      </c>
      <c r="S110" s="594"/>
      <c r="T110" s="594"/>
      <c r="U110" s="594"/>
      <c r="V110" s="594"/>
      <c r="W110" s="485"/>
      <c r="X110" s="134"/>
      <c r="Y110" s="605" t="s">
        <v>3883</v>
      </c>
      <c r="Z110" s="606"/>
      <c r="AA110" s="337"/>
      <c r="AB110" s="453" t="s">
        <v>3885</v>
      </c>
      <c r="AC110" s="282"/>
      <c r="AD110" s="350">
        <f>IF(OR(Y110="",AB110=""),"",IF(Y110="Non Orateur",IF(AB110="Poster",0.5*0.5,0.5*1),IF(AB110="Poster",0.5*1,1*1)))</f>
        <v>1</v>
      </c>
      <c r="AE110" s="273"/>
      <c r="AF110" s="427">
        <f>IF(AD110="","",(8*AD110))</f>
        <v>8</v>
      </c>
      <c r="AG110" s="213"/>
      <c r="AH110" s="213"/>
      <c r="AI110" s="267"/>
      <c r="AJ110" s="351">
        <f t="shared" si="23"/>
        <v>8</v>
      </c>
      <c r="AK110" s="358"/>
    </row>
    <row r="111" spans="1:59" ht="15" customHeight="1">
      <c r="A111" s="267"/>
      <c r="B111" s="213"/>
      <c r="C111" s="213"/>
      <c r="D111" s="242">
        <v>2</v>
      </c>
      <c r="E111" s="227"/>
      <c r="F111" s="484" t="s">
        <v>4028</v>
      </c>
      <c r="G111" s="594"/>
      <c r="H111" s="485"/>
      <c r="I111" s="258"/>
      <c r="J111" s="472" t="s">
        <v>4030</v>
      </c>
      <c r="K111" s="472"/>
      <c r="L111" s="472"/>
      <c r="M111" s="338"/>
      <c r="N111" s="423">
        <v>2015</v>
      </c>
      <c r="O111" s="338"/>
      <c r="P111" s="458" t="s">
        <v>4033</v>
      </c>
      <c r="Q111" s="371"/>
      <c r="R111" s="484" t="s">
        <v>4036</v>
      </c>
      <c r="S111" s="594"/>
      <c r="T111" s="594"/>
      <c r="U111" s="594"/>
      <c r="V111" s="594"/>
      <c r="W111" s="485"/>
      <c r="X111" s="134"/>
      <c r="Y111" s="605" t="s">
        <v>3883</v>
      </c>
      <c r="Z111" s="606"/>
      <c r="AA111" s="337"/>
      <c r="AB111" s="453" t="s">
        <v>3885</v>
      </c>
      <c r="AC111" s="282"/>
      <c r="AD111" s="350">
        <f t="shared" ref="AD111:AD112" si="37">IF(OR(Y111="",AB111=""),"",IF(Y111="Non Orateur",IF(AB111="Poster",0.5*0.5,0.5*1),IF(AB111="Poster",0.5*1,1*1)))</f>
        <v>1</v>
      </c>
      <c r="AE111" s="273"/>
      <c r="AF111" s="427">
        <f t="shared" ref="AF111:AF112" si="38">IF(AD111="","",(8*AD111))</f>
        <v>8</v>
      </c>
      <c r="AG111" s="213"/>
      <c r="AH111" s="213"/>
      <c r="AI111" s="267"/>
      <c r="AJ111" s="351">
        <f t="shared" si="23"/>
        <v>8</v>
      </c>
      <c r="AK111" s="358"/>
    </row>
    <row r="112" spans="1:59" ht="15" customHeight="1">
      <c r="A112" s="267"/>
      <c r="B112" s="213"/>
      <c r="C112" s="213"/>
      <c r="D112" s="242">
        <v>3</v>
      </c>
      <c r="E112" s="227"/>
      <c r="F112" s="484" t="s">
        <v>4028</v>
      </c>
      <c r="G112" s="594"/>
      <c r="H112" s="485"/>
      <c r="I112" s="258"/>
      <c r="J112" s="472" t="s">
        <v>4031</v>
      </c>
      <c r="K112" s="472"/>
      <c r="L112" s="472"/>
      <c r="M112" s="338"/>
      <c r="N112" s="423">
        <v>2015</v>
      </c>
      <c r="O112" s="338"/>
      <c r="P112" s="458" t="s">
        <v>4032</v>
      </c>
      <c r="Q112" s="371"/>
      <c r="R112" s="484" t="s">
        <v>4037</v>
      </c>
      <c r="S112" s="594"/>
      <c r="T112" s="594"/>
      <c r="U112" s="594"/>
      <c r="V112" s="594"/>
      <c r="W112" s="485"/>
      <c r="X112" s="134"/>
      <c r="Y112" s="605" t="s">
        <v>3883</v>
      </c>
      <c r="Z112" s="606"/>
      <c r="AA112" s="337"/>
      <c r="AB112" s="453" t="s">
        <v>3885</v>
      </c>
      <c r="AC112" s="282"/>
      <c r="AD112" s="350">
        <f t="shared" si="37"/>
        <v>1</v>
      </c>
      <c r="AE112" s="273"/>
      <c r="AF112" s="427">
        <f t="shared" si="38"/>
        <v>8</v>
      </c>
      <c r="AG112" s="213"/>
      <c r="AH112" s="213"/>
      <c r="AI112" s="267"/>
      <c r="AJ112" s="351">
        <f t="shared" si="23"/>
        <v>8</v>
      </c>
      <c r="AK112" s="358"/>
      <c r="BG112" s="171">
        <v>17</v>
      </c>
    </row>
    <row r="113" spans="1:61" ht="15" customHeight="1">
      <c r="A113" s="267"/>
      <c r="B113" s="213"/>
      <c r="C113" s="213"/>
      <c r="D113" s="455">
        <v>4</v>
      </c>
      <c r="E113" s="227"/>
      <c r="F113" s="484" t="s">
        <v>4038</v>
      </c>
      <c r="G113" s="594"/>
      <c r="H113" s="485"/>
      <c r="I113" s="258"/>
      <c r="J113" s="472" t="s">
        <v>4039</v>
      </c>
      <c r="K113" s="472"/>
      <c r="L113" s="472"/>
      <c r="M113" s="338"/>
      <c r="N113" s="453">
        <v>2013</v>
      </c>
      <c r="O113" s="338"/>
      <c r="P113" s="458" t="s">
        <v>4040</v>
      </c>
      <c r="Q113" s="371"/>
      <c r="R113" s="484" t="s">
        <v>4037</v>
      </c>
      <c r="S113" s="594"/>
      <c r="T113" s="594"/>
      <c r="U113" s="594"/>
      <c r="V113" s="594"/>
      <c r="W113" s="485"/>
      <c r="X113" s="134"/>
      <c r="Y113" s="605" t="s">
        <v>3883</v>
      </c>
      <c r="Z113" s="606"/>
      <c r="AA113" s="337"/>
      <c r="AB113" s="453" t="s">
        <v>3885</v>
      </c>
      <c r="AC113" s="282"/>
      <c r="AD113" s="350">
        <f t="shared" ref="AD113" si="39">IF(OR(Y113="",AB113=""),"",IF(Y113="Non Orateur",IF(AB113="Poster",0.5*0.5,0.5*1),IF(AB113="Poster",0.5*1,1*1)))</f>
        <v>1</v>
      </c>
      <c r="AE113" s="273"/>
      <c r="AF113" s="455">
        <f t="shared" ref="AF113" si="40">IF(AD113="","",(8*AD113))</f>
        <v>8</v>
      </c>
      <c r="AG113" s="213"/>
      <c r="AH113" s="213"/>
      <c r="AI113" s="267"/>
      <c r="AJ113" s="351">
        <f t="shared" ref="AJ113" si="41">IF(OR(AF113="Valeur",AF113="القيمة"),0,IF(ISERROR(SEARCH("/",AF113)),AF113,0))</f>
        <v>8</v>
      </c>
      <c r="AK113" s="358"/>
      <c r="BG113" s="171">
        <v>17</v>
      </c>
    </row>
    <row r="114" spans="1:61" ht="15" customHeight="1">
      <c r="A114" s="267"/>
      <c r="B114" s="213"/>
      <c r="C114" s="213"/>
      <c r="D114" s="455">
        <v>5</v>
      </c>
      <c r="E114" s="227"/>
      <c r="F114" s="484" t="s">
        <v>4097</v>
      </c>
      <c r="G114" s="594"/>
      <c r="H114" s="485"/>
      <c r="I114" s="258"/>
      <c r="J114" s="472" t="s">
        <v>4098</v>
      </c>
      <c r="K114" s="472"/>
      <c r="L114" s="472"/>
      <c r="M114" s="338"/>
      <c r="N114" s="453">
        <v>2013</v>
      </c>
      <c r="O114" s="338"/>
      <c r="P114" s="452"/>
      <c r="Q114" s="371"/>
      <c r="R114" s="484"/>
      <c r="S114" s="594"/>
      <c r="T114" s="594"/>
      <c r="U114" s="594"/>
      <c r="V114" s="594"/>
      <c r="W114" s="485"/>
      <c r="X114" s="134"/>
      <c r="Y114" s="605" t="s">
        <v>3883</v>
      </c>
      <c r="Z114" s="606"/>
      <c r="AA114" s="337"/>
      <c r="AB114" s="466" t="s">
        <v>3885</v>
      </c>
      <c r="AC114" s="282"/>
      <c r="AD114" s="350">
        <f t="shared" ref="AD114" si="42">IF(OR(Y114="",AB114=""),"",IF(Y114="Non Orateur",IF(AB114="Poster",0.5*0.5,0.5*1),IF(AB114="Poster",0.5*1,1*1)))</f>
        <v>1</v>
      </c>
      <c r="AE114" s="273"/>
      <c r="AF114" s="455">
        <f t="shared" ref="AF114" si="43">IF(AD114="","",(8*AD114))</f>
        <v>8</v>
      </c>
      <c r="AG114" s="213"/>
      <c r="AH114" s="213"/>
      <c r="AI114" s="267"/>
      <c r="AJ114" s="351">
        <f t="shared" ref="AJ114" si="44">IF(OR(AF114="Valeur",AF114="القيمة"),0,IF(ISERROR(SEARCH("/",AF114)),AF114,0))</f>
        <v>8</v>
      </c>
      <c r="AK114" s="358"/>
      <c r="BG114" s="171">
        <v>17</v>
      </c>
    </row>
    <row r="115" spans="1:61" ht="3.95" customHeight="1">
      <c r="A115" s="267"/>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320"/>
      <c r="AJ115" s="351">
        <f t="shared" si="23"/>
        <v>0</v>
      </c>
      <c r="AK115" s="358"/>
    </row>
    <row r="116" spans="1:61" ht="17.100000000000001" customHeight="1">
      <c r="A116" s="267"/>
      <c r="B116" s="213"/>
      <c r="C116" s="603" t="s">
        <v>1794</v>
      </c>
      <c r="D116" s="604"/>
      <c r="E116" s="604"/>
      <c r="F116" s="604"/>
      <c r="G116" s="604"/>
      <c r="H116" s="604"/>
      <c r="I116" s="604"/>
      <c r="J116" s="604"/>
      <c r="K116" s="604"/>
      <c r="L116" s="604"/>
      <c r="M116" s="604"/>
      <c r="N116" s="342" t="s">
        <v>1713</v>
      </c>
      <c r="O116" s="270"/>
      <c r="P116" s="424"/>
      <c r="Q116" s="271"/>
      <c r="R116" s="601" t="s">
        <v>3657</v>
      </c>
      <c r="S116" s="601"/>
      <c r="T116" s="601"/>
      <c r="U116" s="601"/>
      <c r="V116" s="601"/>
      <c r="W116" s="601"/>
      <c r="X116" s="601"/>
      <c r="Y116" s="601"/>
      <c r="Z116" s="601"/>
      <c r="AA116" s="601"/>
      <c r="AB116" s="601"/>
      <c r="AC116" s="601"/>
      <c r="AD116" s="601"/>
      <c r="AE116" s="602"/>
      <c r="AF116" s="585" t="s">
        <v>1876</v>
      </c>
      <c r="AG116" s="586"/>
      <c r="AH116" s="213"/>
      <c r="AI116" s="267"/>
      <c r="AJ116" s="351">
        <f t="shared" si="23"/>
        <v>0</v>
      </c>
      <c r="AK116" s="358"/>
    </row>
    <row r="117" spans="1:61" ht="3.95" customHeight="1">
      <c r="A117" s="267"/>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67"/>
      <c r="AJ117" s="351">
        <f t="shared" si="23"/>
        <v>0</v>
      </c>
      <c r="AK117" s="358"/>
    </row>
    <row r="118" spans="1:61" ht="15" customHeight="1">
      <c r="A118" s="267"/>
      <c r="B118" s="213"/>
      <c r="C118" s="213"/>
      <c r="D118" s="242">
        <v>1</v>
      </c>
      <c r="E118" s="227"/>
      <c r="F118" s="484" t="s">
        <v>4020</v>
      </c>
      <c r="G118" s="594"/>
      <c r="H118" s="485"/>
      <c r="I118" s="258"/>
      <c r="J118" s="472" t="s">
        <v>4021</v>
      </c>
      <c r="K118" s="472"/>
      <c r="L118" s="472"/>
      <c r="M118" s="338"/>
      <c r="N118" s="423">
        <v>2013</v>
      </c>
      <c r="O118" s="338"/>
      <c r="P118" s="452"/>
      <c r="Q118" s="371"/>
      <c r="R118" s="484" t="s">
        <v>3895</v>
      </c>
      <c r="S118" s="594"/>
      <c r="T118" s="594"/>
      <c r="U118" s="594"/>
      <c r="V118" s="594"/>
      <c r="W118" s="485"/>
      <c r="X118" s="134"/>
      <c r="Y118" s="605" t="s">
        <v>3883</v>
      </c>
      <c r="Z118" s="606"/>
      <c r="AA118" s="337"/>
      <c r="AB118" s="453" t="s">
        <v>3885</v>
      </c>
      <c r="AC118" s="282"/>
      <c r="AD118" s="350">
        <f>IF(OR(Y118="",AB118=""),"",IF(Y118="Non Orateur",IF(AB118="Poster",0.5*0.5,0.5*1),IF(AB118="Poster",0.5*1,1*1)))</f>
        <v>1</v>
      </c>
      <c r="AE118" s="273"/>
      <c r="AF118" s="427">
        <f>IF(AD118="","",(6*AD118))</f>
        <v>6</v>
      </c>
      <c r="AG118" s="213"/>
      <c r="AH118" s="213"/>
      <c r="AI118" s="267"/>
      <c r="AJ118" s="351">
        <f t="shared" si="23"/>
        <v>6</v>
      </c>
      <c r="AK118" s="358"/>
    </row>
    <row r="119" spans="1:61" ht="15" customHeight="1">
      <c r="A119" s="267"/>
      <c r="B119" s="213"/>
      <c r="C119" s="213"/>
      <c r="D119" s="242">
        <v>2</v>
      </c>
      <c r="E119" s="227"/>
      <c r="F119" s="484" t="s">
        <v>4022</v>
      </c>
      <c r="G119" s="594"/>
      <c r="H119" s="485"/>
      <c r="I119" s="258"/>
      <c r="J119" s="472" t="s">
        <v>4023</v>
      </c>
      <c r="K119" s="472"/>
      <c r="L119" s="472"/>
      <c r="M119" s="338"/>
      <c r="N119" s="423">
        <v>2014</v>
      </c>
      <c r="O119" s="338"/>
      <c r="P119" s="458" t="s">
        <v>4024</v>
      </c>
      <c r="Q119" s="371"/>
      <c r="R119" s="484" t="s">
        <v>3895</v>
      </c>
      <c r="S119" s="594"/>
      <c r="T119" s="594"/>
      <c r="U119" s="594"/>
      <c r="V119" s="594"/>
      <c r="W119" s="485"/>
      <c r="X119" s="134"/>
      <c r="Y119" s="605" t="s">
        <v>3883</v>
      </c>
      <c r="Z119" s="606"/>
      <c r="AA119" s="337"/>
      <c r="AB119" s="453" t="s">
        <v>3885</v>
      </c>
      <c r="AC119" s="282"/>
      <c r="AD119" s="350">
        <f t="shared" ref="AD119:AD120" si="45">IF(OR(Y119="",AB119=""),"",IF(Y119="Non Orateur",IF(AB119="Poster",0.5*0.5,0.5*1),IF(AB119="Poster",0.5*1,1*1)))</f>
        <v>1</v>
      </c>
      <c r="AE119" s="273"/>
      <c r="AF119" s="427">
        <f t="shared" ref="AF119:AF120" si="46">IF(AD119="","",(6*AD119))</f>
        <v>6</v>
      </c>
      <c r="AG119" s="213"/>
      <c r="AH119" s="213"/>
      <c r="AI119" s="267"/>
      <c r="AJ119" s="351">
        <f t="shared" si="23"/>
        <v>6</v>
      </c>
      <c r="AK119" s="358"/>
    </row>
    <row r="120" spans="1:61" ht="15" customHeight="1">
      <c r="A120" s="267"/>
      <c r="B120" s="213"/>
      <c r="C120" s="213"/>
      <c r="D120" s="242">
        <v>3</v>
      </c>
      <c r="E120" s="227"/>
      <c r="F120" s="484" t="s">
        <v>4025</v>
      </c>
      <c r="G120" s="594"/>
      <c r="H120" s="485"/>
      <c r="I120" s="258"/>
      <c r="J120" s="472" t="s">
        <v>4026</v>
      </c>
      <c r="K120" s="472"/>
      <c r="L120" s="472"/>
      <c r="M120" s="338"/>
      <c r="N120" s="423">
        <v>2015</v>
      </c>
      <c r="O120" s="338"/>
      <c r="P120" s="452"/>
      <c r="Q120" s="371"/>
      <c r="R120" s="484" t="s">
        <v>4027</v>
      </c>
      <c r="S120" s="594"/>
      <c r="T120" s="594"/>
      <c r="U120" s="594"/>
      <c r="V120" s="594"/>
      <c r="W120" s="485"/>
      <c r="X120" s="134"/>
      <c r="Y120" s="605" t="s">
        <v>3883</v>
      </c>
      <c r="Z120" s="606"/>
      <c r="AA120" s="337"/>
      <c r="AB120" s="459" t="s">
        <v>3885</v>
      </c>
      <c r="AC120" s="282"/>
      <c r="AD120" s="350">
        <f t="shared" si="45"/>
        <v>1</v>
      </c>
      <c r="AE120" s="273"/>
      <c r="AF120" s="427">
        <f t="shared" si="46"/>
        <v>6</v>
      </c>
      <c r="AG120" s="213"/>
      <c r="AH120" s="213"/>
      <c r="AI120" s="267"/>
      <c r="AJ120" s="351">
        <f t="shared" si="23"/>
        <v>6</v>
      </c>
      <c r="AK120" s="358"/>
      <c r="BH120" s="171">
        <v>18</v>
      </c>
    </row>
    <row r="121" spans="1:61" ht="3.75" customHeight="1">
      <c r="A121" s="267"/>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67"/>
      <c r="AJ121" s="351">
        <f t="shared" si="23"/>
        <v>0</v>
      </c>
      <c r="AK121" s="358"/>
    </row>
    <row r="122" spans="1:61" ht="17.100000000000001" customHeight="1">
      <c r="A122" s="267"/>
      <c r="B122" s="213"/>
      <c r="C122" s="603" t="s">
        <v>1797</v>
      </c>
      <c r="D122" s="604"/>
      <c r="E122" s="604"/>
      <c r="F122" s="604"/>
      <c r="G122" s="604"/>
      <c r="H122" s="604"/>
      <c r="I122" s="604"/>
      <c r="J122" s="604"/>
      <c r="K122" s="604"/>
      <c r="L122" s="604"/>
      <c r="M122" s="604"/>
      <c r="N122" s="342" t="s">
        <v>1714</v>
      </c>
      <c r="O122" s="270"/>
      <c r="P122" s="424"/>
      <c r="Q122" s="271"/>
      <c r="R122" s="601" t="s">
        <v>1799</v>
      </c>
      <c r="S122" s="601"/>
      <c r="T122" s="601"/>
      <c r="U122" s="601"/>
      <c r="V122" s="601"/>
      <c r="W122" s="601"/>
      <c r="X122" s="601"/>
      <c r="Y122" s="601"/>
      <c r="Z122" s="601"/>
      <c r="AA122" s="601"/>
      <c r="AB122" s="601"/>
      <c r="AC122" s="601"/>
      <c r="AD122" s="601"/>
      <c r="AE122" s="602"/>
      <c r="AF122" s="585" t="s">
        <v>1902</v>
      </c>
      <c r="AG122" s="586"/>
      <c r="AH122" s="213"/>
      <c r="AI122" s="267"/>
      <c r="AJ122" s="351">
        <f t="shared" si="23"/>
        <v>0</v>
      </c>
      <c r="AK122" s="358"/>
    </row>
    <row r="123" spans="1:61" ht="3.95" customHeight="1">
      <c r="A123" s="267"/>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67"/>
      <c r="AJ123" s="351">
        <f t="shared" si="23"/>
        <v>0</v>
      </c>
      <c r="AK123" s="358"/>
    </row>
    <row r="124" spans="1:61" ht="15" customHeight="1">
      <c r="A124" s="267"/>
      <c r="B124" s="213"/>
      <c r="C124" s="213"/>
      <c r="D124" s="242">
        <v>1</v>
      </c>
      <c r="E124" s="227"/>
      <c r="F124" s="484"/>
      <c r="G124" s="594"/>
      <c r="H124" s="485"/>
      <c r="I124" s="258"/>
      <c r="J124" s="472"/>
      <c r="K124" s="472"/>
      <c r="L124" s="472"/>
      <c r="M124" s="338"/>
      <c r="N124" s="423"/>
      <c r="O124" s="338"/>
      <c r="P124" s="434"/>
      <c r="Q124" s="371"/>
      <c r="R124" s="484"/>
      <c r="S124" s="594"/>
      <c r="T124" s="594"/>
      <c r="U124" s="594"/>
      <c r="V124" s="594"/>
      <c r="W124" s="485"/>
      <c r="X124" s="134"/>
      <c r="Y124" s="605"/>
      <c r="Z124" s="606"/>
      <c r="AA124" s="337"/>
      <c r="AB124" s="423"/>
      <c r="AC124" s="282"/>
      <c r="AD124" s="350" t="str">
        <f>IF(OR(Y124="",AB124=""),"",IF(Y124="Non Orateur",IF(AB124="Poster",0.5*0.5,0.5*1),IF(AB124="Poster",0.5*1,1*1)))</f>
        <v/>
      </c>
      <c r="AE124" s="273"/>
      <c r="AF124" s="427" t="str">
        <f>IF(AD124="","",(2*AD124))</f>
        <v/>
      </c>
      <c r="AG124" s="213"/>
      <c r="AH124" s="213"/>
      <c r="AI124" s="267"/>
      <c r="AJ124" s="351" t="str">
        <f t="shared" si="23"/>
        <v/>
      </c>
      <c r="AK124" s="358"/>
    </row>
    <row r="125" spans="1:61" ht="15" customHeight="1">
      <c r="A125" s="267"/>
      <c r="B125" s="213"/>
      <c r="C125" s="213"/>
      <c r="D125" s="242">
        <v>2</v>
      </c>
      <c r="E125" s="227"/>
      <c r="F125" s="484"/>
      <c r="G125" s="594"/>
      <c r="H125" s="485"/>
      <c r="I125" s="258"/>
      <c r="J125" s="472"/>
      <c r="K125" s="472"/>
      <c r="L125" s="472"/>
      <c r="M125" s="338"/>
      <c r="N125" s="423"/>
      <c r="O125" s="338"/>
      <c r="P125" s="434"/>
      <c r="Q125" s="371"/>
      <c r="R125" s="484"/>
      <c r="S125" s="594"/>
      <c r="T125" s="594"/>
      <c r="U125" s="594"/>
      <c r="V125" s="594"/>
      <c r="W125" s="485"/>
      <c r="X125" s="134"/>
      <c r="Y125" s="605"/>
      <c r="Z125" s="606"/>
      <c r="AA125" s="337"/>
      <c r="AB125" s="423"/>
      <c r="AC125" s="282"/>
      <c r="AD125" s="350" t="str">
        <f t="shared" ref="AD125:AD126" si="47">IF(OR(Y125="",AB125=""),"",IF(Y125="Non Orateur",IF(AB125="Poster",0.5*0.5,0.5*1),IF(AB125="Poster",0.5*1,1*1)))</f>
        <v/>
      </c>
      <c r="AE125" s="273"/>
      <c r="AF125" s="427" t="str">
        <f t="shared" ref="AF125:AF126" si="48">IF(AD125="","",(2*AD125))</f>
        <v/>
      </c>
      <c r="AG125" s="213"/>
      <c r="AH125" s="213"/>
      <c r="AI125" s="267"/>
      <c r="AJ125" s="351" t="str">
        <f t="shared" si="23"/>
        <v/>
      </c>
      <c r="AK125" s="358"/>
    </row>
    <row r="126" spans="1:61" ht="15" customHeight="1">
      <c r="A126" s="267"/>
      <c r="B126" s="213"/>
      <c r="C126" s="213"/>
      <c r="D126" s="242">
        <v>3</v>
      </c>
      <c r="E126" s="227"/>
      <c r="F126" s="484"/>
      <c r="G126" s="594"/>
      <c r="H126" s="485"/>
      <c r="I126" s="258"/>
      <c r="J126" s="472"/>
      <c r="K126" s="472"/>
      <c r="L126" s="472"/>
      <c r="M126" s="338"/>
      <c r="N126" s="423"/>
      <c r="O126" s="338"/>
      <c r="P126" s="434"/>
      <c r="Q126" s="371"/>
      <c r="R126" s="484"/>
      <c r="S126" s="594"/>
      <c r="T126" s="594"/>
      <c r="U126" s="594"/>
      <c r="V126" s="594"/>
      <c r="W126" s="485"/>
      <c r="X126" s="134"/>
      <c r="Y126" s="605"/>
      <c r="Z126" s="606"/>
      <c r="AA126" s="337"/>
      <c r="AB126" s="423"/>
      <c r="AC126" s="282"/>
      <c r="AD126" s="350" t="str">
        <f t="shared" si="47"/>
        <v/>
      </c>
      <c r="AE126" s="273"/>
      <c r="AF126" s="427" t="str">
        <f t="shared" si="48"/>
        <v/>
      </c>
      <c r="AG126" s="213"/>
      <c r="AH126" s="213"/>
      <c r="AI126" s="267"/>
      <c r="AJ126" s="351" t="str">
        <f t="shared" si="23"/>
        <v/>
      </c>
      <c r="AK126" s="358"/>
      <c r="BI126" s="171">
        <v>19</v>
      </c>
    </row>
    <row r="127" spans="1:61" ht="3.95" customHeight="1">
      <c r="A127" s="267"/>
      <c r="B127" s="213"/>
      <c r="C127" s="213"/>
      <c r="D127" s="220"/>
      <c r="E127" s="217"/>
      <c r="F127" s="217"/>
      <c r="G127" s="217"/>
      <c r="H127" s="217"/>
      <c r="I127" s="217"/>
      <c r="J127" s="217"/>
      <c r="K127" s="217"/>
      <c r="L127" s="217"/>
      <c r="M127" s="217"/>
      <c r="N127" s="217"/>
      <c r="O127" s="217"/>
      <c r="P127" s="220"/>
      <c r="Q127" s="220"/>
      <c r="R127" s="220"/>
      <c r="S127" s="217"/>
      <c r="T127" s="217"/>
      <c r="U127" s="217"/>
      <c r="V127" s="217"/>
      <c r="W127" s="217"/>
      <c r="X127" s="217"/>
      <c r="Y127" s="217"/>
      <c r="Z127" s="217"/>
      <c r="AA127" s="217"/>
      <c r="AB127" s="217"/>
      <c r="AC127" s="217"/>
      <c r="AD127" s="217"/>
      <c r="AE127" s="217"/>
      <c r="AF127" s="217"/>
      <c r="AG127" s="213"/>
      <c r="AH127" s="213"/>
      <c r="AI127" s="267"/>
      <c r="AJ127" s="351">
        <f t="shared" si="23"/>
        <v>0</v>
      </c>
      <c r="AK127" s="358"/>
    </row>
    <row r="128" spans="1:61" ht="17.100000000000001" customHeight="1">
      <c r="A128" s="267"/>
      <c r="B128" s="213"/>
      <c r="C128" s="603" t="s">
        <v>1798</v>
      </c>
      <c r="D128" s="604"/>
      <c r="E128" s="604"/>
      <c r="F128" s="604"/>
      <c r="G128" s="604"/>
      <c r="H128" s="604"/>
      <c r="I128" s="604"/>
      <c r="J128" s="604"/>
      <c r="K128" s="604"/>
      <c r="L128" s="604"/>
      <c r="M128" s="604"/>
      <c r="N128" s="270"/>
      <c r="O128" s="270"/>
      <c r="P128" s="271"/>
      <c r="Q128" s="271"/>
      <c r="R128" s="601" t="s">
        <v>1800</v>
      </c>
      <c r="S128" s="601"/>
      <c r="T128" s="601"/>
      <c r="U128" s="601"/>
      <c r="V128" s="601"/>
      <c r="W128" s="601"/>
      <c r="X128" s="601"/>
      <c r="Y128" s="601"/>
      <c r="Z128" s="601"/>
      <c r="AA128" s="601"/>
      <c r="AB128" s="601"/>
      <c r="AC128" s="601"/>
      <c r="AD128" s="601"/>
      <c r="AE128" s="602"/>
      <c r="AF128" s="585" t="s">
        <v>1902</v>
      </c>
      <c r="AG128" s="586"/>
      <c r="AH128" s="213"/>
      <c r="AI128" s="267"/>
      <c r="AJ128" s="351">
        <f t="shared" si="23"/>
        <v>0</v>
      </c>
      <c r="AK128" s="358"/>
    </row>
    <row r="129" spans="1:62" ht="3.95" customHeight="1">
      <c r="A129" s="267"/>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67"/>
      <c r="AJ129" s="351">
        <f t="shared" si="23"/>
        <v>0</v>
      </c>
      <c r="AK129" s="358"/>
    </row>
    <row r="130" spans="1:62" ht="15" customHeight="1">
      <c r="A130" s="267"/>
      <c r="B130" s="213"/>
      <c r="C130" s="213"/>
      <c r="D130" s="242">
        <v>1</v>
      </c>
      <c r="E130" s="227"/>
      <c r="F130" s="484" t="s">
        <v>4011</v>
      </c>
      <c r="G130" s="594"/>
      <c r="H130" s="485"/>
      <c r="I130" s="258"/>
      <c r="J130" s="472" t="s">
        <v>4017</v>
      </c>
      <c r="K130" s="472"/>
      <c r="L130" s="472"/>
      <c r="M130" s="338"/>
      <c r="N130" s="423">
        <v>2013</v>
      </c>
      <c r="O130" s="338"/>
      <c r="P130" s="434"/>
      <c r="Q130" s="371"/>
      <c r="R130" s="484"/>
      <c r="S130" s="594"/>
      <c r="T130" s="594"/>
      <c r="U130" s="594"/>
      <c r="V130" s="594"/>
      <c r="W130" s="485"/>
      <c r="X130" s="134"/>
      <c r="Y130" s="605" t="s">
        <v>3883</v>
      </c>
      <c r="Z130" s="606"/>
      <c r="AA130" s="337"/>
      <c r="AB130" s="453" t="s">
        <v>3885</v>
      </c>
      <c r="AC130" s="282"/>
      <c r="AD130" s="350">
        <f>IF(OR(Y130="",AB130=""),"",IF(Y130="Non Orateur",IF(AB130="Poster",0.5*0.5,0.5*1),IF(AB130="Poster",0.5*1,1*1)))</f>
        <v>1</v>
      </c>
      <c r="AE130" s="273"/>
      <c r="AF130" s="427">
        <f>IF(AD130="","",(2*AD130))</f>
        <v>2</v>
      </c>
      <c r="AG130" s="213"/>
      <c r="AH130" s="213"/>
      <c r="AI130" s="267"/>
      <c r="AJ130" s="351">
        <f t="shared" si="23"/>
        <v>2</v>
      </c>
      <c r="AK130" s="358"/>
    </row>
    <row r="131" spans="1:62" ht="15" customHeight="1">
      <c r="A131" s="267"/>
      <c r="B131" s="213"/>
      <c r="C131" s="213"/>
      <c r="D131" s="242">
        <v>2</v>
      </c>
      <c r="E131" s="227"/>
      <c r="F131" s="484" t="s">
        <v>4012</v>
      </c>
      <c r="G131" s="594"/>
      <c r="H131" s="485"/>
      <c r="I131" s="258"/>
      <c r="J131" s="472" t="s">
        <v>4017</v>
      </c>
      <c r="K131" s="472"/>
      <c r="L131" s="472"/>
      <c r="M131" s="338"/>
      <c r="N131" s="423">
        <v>2013</v>
      </c>
      <c r="O131" s="338"/>
      <c r="P131" s="434"/>
      <c r="Q131" s="371"/>
      <c r="R131" s="484"/>
      <c r="S131" s="594"/>
      <c r="T131" s="594"/>
      <c r="U131" s="594"/>
      <c r="V131" s="594"/>
      <c r="W131" s="485"/>
      <c r="X131" s="134"/>
      <c r="Y131" s="605" t="s">
        <v>3883</v>
      </c>
      <c r="Z131" s="606"/>
      <c r="AA131" s="337"/>
      <c r="AB131" s="453" t="s">
        <v>3885</v>
      </c>
      <c r="AC131" s="282"/>
      <c r="AD131" s="350">
        <f t="shared" ref="AD131:AD132" si="49">IF(OR(Y131="",AB131=""),"",IF(Y131="Non Orateur",IF(AB131="Poster",0.5*0.5,0.5*1),IF(AB131="Poster",0.5*1,1*1)))</f>
        <v>1</v>
      </c>
      <c r="AE131" s="273"/>
      <c r="AF131" s="427">
        <f t="shared" ref="AF131:AF132" si="50">IF(AD131="","",(2*AD131))</f>
        <v>2</v>
      </c>
      <c r="AG131" s="213"/>
      <c r="AH131" s="213"/>
      <c r="AI131" s="267"/>
      <c r="AJ131" s="351">
        <f t="shared" si="23"/>
        <v>2</v>
      </c>
      <c r="AK131" s="358"/>
    </row>
    <row r="132" spans="1:62" ht="15" customHeight="1">
      <c r="A132" s="267"/>
      <c r="B132" s="213"/>
      <c r="C132" s="213"/>
      <c r="D132" s="242">
        <v>3</v>
      </c>
      <c r="E132" s="227"/>
      <c r="F132" s="484" t="s">
        <v>4013</v>
      </c>
      <c r="G132" s="594"/>
      <c r="H132" s="485"/>
      <c r="I132" s="258"/>
      <c r="J132" s="472" t="s">
        <v>4017</v>
      </c>
      <c r="K132" s="472"/>
      <c r="L132" s="472"/>
      <c r="M132" s="338"/>
      <c r="N132" s="423">
        <v>2014</v>
      </c>
      <c r="O132" s="338"/>
      <c r="P132" s="434"/>
      <c r="Q132" s="371"/>
      <c r="R132" s="484"/>
      <c r="S132" s="594"/>
      <c r="T132" s="594"/>
      <c r="U132" s="594"/>
      <c r="V132" s="594"/>
      <c r="W132" s="485"/>
      <c r="X132" s="134"/>
      <c r="Y132" s="605" t="s">
        <v>3883</v>
      </c>
      <c r="Z132" s="606"/>
      <c r="AA132" s="337"/>
      <c r="AB132" s="453" t="s">
        <v>3885</v>
      </c>
      <c r="AC132" s="282"/>
      <c r="AD132" s="350">
        <f t="shared" si="49"/>
        <v>1</v>
      </c>
      <c r="AE132" s="273"/>
      <c r="AF132" s="427">
        <f t="shared" si="50"/>
        <v>2</v>
      </c>
      <c r="AG132" s="213"/>
      <c r="AH132" s="213"/>
      <c r="AI132" s="267"/>
      <c r="AJ132" s="351">
        <f t="shared" si="23"/>
        <v>2</v>
      </c>
      <c r="AK132" s="358"/>
      <c r="BJ132" s="171">
        <v>20</v>
      </c>
    </row>
    <row r="133" spans="1:62" ht="15" customHeight="1">
      <c r="A133" s="267"/>
      <c r="B133" s="213"/>
      <c r="C133" s="213"/>
      <c r="D133" s="455">
        <v>4</v>
      </c>
      <c r="E133" s="227"/>
      <c r="F133" s="484" t="s">
        <v>4014</v>
      </c>
      <c r="G133" s="594"/>
      <c r="H133" s="485"/>
      <c r="I133" s="258"/>
      <c r="J133" s="472" t="s">
        <v>4017</v>
      </c>
      <c r="K133" s="472"/>
      <c r="L133" s="472"/>
      <c r="M133" s="338"/>
      <c r="N133" s="453">
        <v>2014</v>
      </c>
      <c r="O133" s="338"/>
      <c r="P133" s="452"/>
      <c r="Q133" s="371"/>
      <c r="R133" s="484"/>
      <c r="S133" s="594"/>
      <c r="T133" s="594"/>
      <c r="U133" s="594"/>
      <c r="V133" s="594"/>
      <c r="W133" s="485"/>
      <c r="X133" s="134"/>
      <c r="Y133" s="605" t="s">
        <v>3883</v>
      </c>
      <c r="Z133" s="606"/>
      <c r="AA133" s="337"/>
      <c r="AB133" s="453" t="s">
        <v>3885</v>
      </c>
      <c r="AC133" s="282"/>
      <c r="AD133" s="350">
        <f t="shared" ref="AD133" si="51">IF(OR(Y133="",AB133=""),"",IF(Y133="Non Orateur",IF(AB133="Poster",0.5*0.5,0.5*1),IF(AB133="Poster",0.5*1,1*1)))</f>
        <v>1</v>
      </c>
      <c r="AE133" s="273"/>
      <c r="AF133" s="455">
        <f t="shared" ref="AF133" si="52">IF(AD133="","",(2*AD133))</f>
        <v>2</v>
      </c>
      <c r="AG133" s="213"/>
      <c r="AH133" s="213"/>
      <c r="AI133" s="267"/>
      <c r="AJ133" s="351">
        <f t="shared" ref="AJ133" si="53">IF(OR(AF133="Valeur",AF133="القيمة"),0,IF(ISERROR(SEARCH("/",AF133)),AF133,0))</f>
        <v>2</v>
      </c>
      <c r="AK133" s="358"/>
      <c r="BJ133" s="171">
        <v>20</v>
      </c>
    </row>
    <row r="134" spans="1:62" ht="15" customHeight="1">
      <c r="A134" s="267"/>
      <c r="B134" s="213"/>
      <c r="C134" s="213"/>
      <c r="D134" s="455">
        <v>5</v>
      </c>
      <c r="E134" s="227"/>
      <c r="F134" s="484" t="s">
        <v>4015</v>
      </c>
      <c r="G134" s="594"/>
      <c r="H134" s="485"/>
      <c r="I134" s="258"/>
      <c r="J134" s="472" t="s">
        <v>4017</v>
      </c>
      <c r="K134" s="472"/>
      <c r="L134" s="472"/>
      <c r="M134" s="338"/>
      <c r="N134" s="453">
        <v>2015</v>
      </c>
      <c r="O134" s="338"/>
      <c r="P134" s="452"/>
      <c r="Q134" s="371"/>
      <c r="R134" s="484"/>
      <c r="S134" s="594"/>
      <c r="T134" s="594"/>
      <c r="U134" s="594"/>
      <c r="V134" s="594"/>
      <c r="W134" s="485"/>
      <c r="X134" s="134"/>
      <c r="Y134" s="605" t="s">
        <v>3883</v>
      </c>
      <c r="Z134" s="606"/>
      <c r="AA134" s="337"/>
      <c r="AB134" s="453" t="s">
        <v>3885</v>
      </c>
      <c r="AC134" s="282"/>
      <c r="AD134" s="350">
        <f t="shared" ref="AD134" si="54">IF(OR(Y134="",AB134=""),"",IF(Y134="Non Orateur",IF(AB134="Poster",0.5*0.5,0.5*1),IF(AB134="Poster",0.5*1,1*1)))</f>
        <v>1</v>
      </c>
      <c r="AE134" s="273"/>
      <c r="AF134" s="455">
        <f t="shared" ref="AF134" si="55">IF(AD134="","",(2*AD134))</f>
        <v>2</v>
      </c>
      <c r="AG134" s="213"/>
      <c r="AH134" s="213"/>
      <c r="AI134" s="267"/>
      <c r="AJ134" s="351">
        <f t="shared" ref="AJ134" si="56">IF(OR(AF134="Valeur",AF134="القيمة"),0,IF(ISERROR(SEARCH("/",AF134)),AF134,0))</f>
        <v>2</v>
      </c>
      <c r="AK134" s="358"/>
      <c r="BJ134" s="171">
        <v>20</v>
      </c>
    </row>
    <row r="135" spans="1:62" ht="15" customHeight="1">
      <c r="A135" s="267"/>
      <c r="B135" s="213"/>
      <c r="C135" s="213"/>
      <c r="D135" s="455">
        <v>6</v>
      </c>
      <c r="E135" s="227"/>
      <c r="F135" s="484" t="s">
        <v>4016</v>
      </c>
      <c r="G135" s="594"/>
      <c r="H135" s="485"/>
      <c r="I135" s="258"/>
      <c r="J135" s="472" t="s">
        <v>4017</v>
      </c>
      <c r="K135" s="472"/>
      <c r="L135" s="472"/>
      <c r="M135" s="338"/>
      <c r="N135" s="453">
        <v>2015</v>
      </c>
      <c r="O135" s="338"/>
      <c r="P135" s="452"/>
      <c r="Q135" s="371"/>
      <c r="R135" s="484"/>
      <c r="S135" s="594"/>
      <c r="T135" s="594"/>
      <c r="U135" s="594"/>
      <c r="V135" s="594"/>
      <c r="W135" s="485"/>
      <c r="X135" s="134"/>
      <c r="Y135" s="605" t="s">
        <v>3883</v>
      </c>
      <c r="Z135" s="606"/>
      <c r="AA135" s="337"/>
      <c r="AB135" s="453" t="s">
        <v>3885</v>
      </c>
      <c r="AC135" s="282"/>
      <c r="AD135" s="350">
        <f t="shared" ref="AD135" si="57">IF(OR(Y135="",AB135=""),"",IF(Y135="Non Orateur",IF(AB135="Poster",0.5*0.5,0.5*1),IF(AB135="Poster",0.5*1,1*1)))</f>
        <v>1</v>
      </c>
      <c r="AE135" s="273"/>
      <c r="AF135" s="455">
        <f t="shared" ref="AF135" si="58">IF(AD135="","",(2*AD135))</f>
        <v>2</v>
      </c>
      <c r="AG135" s="213"/>
      <c r="AH135" s="213"/>
      <c r="AI135" s="267"/>
      <c r="AJ135" s="351">
        <f t="shared" ref="AJ135" si="59">IF(OR(AF135="Valeur",AF135="القيمة"),0,IF(ISERROR(SEARCH("/",AF135)),AF135,0))</f>
        <v>2</v>
      </c>
      <c r="AK135" s="358"/>
      <c r="BJ135" s="171">
        <v>20</v>
      </c>
    </row>
    <row r="136" spans="1:62" ht="15" customHeight="1">
      <c r="A136" s="267"/>
      <c r="B136" s="213"/>
      <c r="C136" s="213"/>
      <c r="D136" s="455">
        <v>7</v>
      </c>
      <c r="E136" s="227"/>
      <c r="F136" s="484" t="s">
        <v>4019</v>
      </c>
      <c r="G136" s="594"/>
      <c r="H136" s="485"/>
      <c r="I136" s="258"/>
      <c r="J136" s="472" t="s">
        <v>4018</v>
      </c>
      <c r="K136" s="472"/>
      <c r="L136" s="472"/>
      <c r="M136" s="338"/>
      <c r="N136" s="453">
        <v>2013</v>
      </c>
      <c r="O136" s="338"/>
      <c r="P136" s="452"/>
      <c r="Q136" s="371"/>
      <c r="R136" s="484" t="s">
        <v>3895</v>
      </c>
      <c r="S136" s="594"/>
      <c r="T136" s="594"/>
      <c r="U136" s="594"/>
      <c r="V136" s="594"/>
      <c r="W136" s="485"/>
      <c r="X136" s="134"/>
      <c r="Y136" s="605" t="s">
        <v>3883</v>
      </c>
      <c r="Z136" s="606"/>
      <c r="AA136" s="337"/>
      <c r="AB136" s="459" t="s">
        <v>3885</v>
      </c>
      <c r="AC136" s="282"/>
      <c r="AD136" s="350">
        <f t="shared" ref="AD136" si="60">IF(OR(Y136="",AB136=""),"",IF(Y136="Non Orateur",IF(AB136="Poster",0.5*0.5,0.5*1),IF(AB136="Poster",0.5*1,1*1)))</f>
        <v>1</v>
      </c>
      <c r="AE136" s="273"/>
      <c r="AF136" s="455">
        <f t="shared" ref="AF136" si="61">IF(AD136="","",(2*AD136))</f>
        <v>2</v>
      </c>
      <c r="AG136" s="213"/>
      <c r="AH136" s="213"/>
      <c r="AI136" s="267"/>
      <c r="AJ136" s="351">
        <f t="shared" ref="AJ136" si="62">IF(OR(AF136="Valeur",AF136="القيمة"),0,IF(ISERROR(SEARCH("/",AF136)),AF136,0))</f>
        <v>2</v>
      </c>
      <c r="AK136" s="358"/>
      <c r="BJ136" s="171">
        <v>20</v>
      </c>
    </row>
    <row r="137" spans="1:62" ht="3.75" customHeight="1">
      <c r="A137" s="267"/>
      <c r="B137" s="213"/>
      <c r="C137" s="213"/>
      <c r="D137" s="322"/>
      <c r="E137" s="234"/>
      <c r="F137" s="322"/>
      <c r="G137" s="322"/>
      <c r="H137" s="322"/>
      <c r="I137" s="234"/>
      <c r="J137" s="234"/>
      <c r="K137" s="234"/>
      <c r="L137" s="235"/>
      <c r="M137" s="361"/>
      <c r="N137" s="361"/>
      <c r="O137" s="361"/>
      <c r="P137" s="235"/>
      <c r="Q137" s="235"/>
      <c r="R137" s="234"/>
      <c r="S137" s="234"/>
      <c r="T137" s="234"/>
      <c r="U137" s="234"/>
      <c r="V137" s="234"/>
      <c r="W137" s="235"/>
      <c r="X137" s="235"/>
      <c r="Y137" s="322"/>
      <c r="Z137" s="322"/>
      <c r="AA137" s="322"/>
      <c r="AB137" s="235"/>
      <c r="AC137" s="322"/>
      <c r="AD137" s="362"/>
      <c r="AE137" s="234"/>
      <c r="AF137" s="322"/>
      <c r="AG137" s="213"/>
      <c r="AH137" s="213"/>
      <c r="AI137" s="267"/>
      <c r="AJ137" s="351">
        <f t="shared" si="23"/>
        <v>0</v>
      </c>
      <c r="AK137" s="358"/>
    </row>
    <row r="138" spans="1:62" ht="17.100000000000001" customHeight="1">
      <c r="A138" s="267"/>
      <c r="B138" s="213"/>
      <c r="C138" s="587" t="s">
        <v>3664</v>
      </c>
      <c r="D138" s="588"/>
      <c r="E138" s="588"/>
      <c r="F138" s="588"/>
      <c r="G138" s="588"/>
      <c r="H138" s="588"/>
      <c r="I138" s="588"/>
      <c r="J138" s="588"/>
      <c r="K138" s="588"/>
      <c r="L138" s="588"/>
      <c r="M138" s="588"/>
      <c r="N138" s="588"/>
      <c r="O138" s="588"/>
      <c r="P138" s="588"/>
      <c r="Q138" s="589" t="s">
        <v>3669</v>
      </c>
      <c r="R138" s="589"/>
      <c r="S138" s="589"/>
      <c r="T138" s="589"/>
      <c r="U138" s="589"/>
      <c r="V138" s="589"/>
      <c r="W138" s="589"/>
      <c r="X138" s="589"/>
      <c r="Y138" s="589"/>
      <c r="Z138" s="589"/>
      <c r="AA138" s="589"/>
      <c r="AB138" s="589"/>
      <c r="AC138" s="589"/>
      <c r="AD138" s="589"/>
      <c r="AE138" s="589"/>
      <c r="AF138" s="589"/>
      <c r="AG138" s="590"/>
      <c r="AH138" s="213"/>
      <c r="AI138" s="267"/>
      <c r="AJ138" s="351">
        <f t="shared" si="23"/>
        <v>0</v>
      </c>
      <c r="AK138" s="358"/>
    </row>
    <row r="139" spans="1:62" ht="3.95" customHeight="1">
      <c r="A139" s="267"/>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67"/>
      <c r="AJ139" s="351">
        <f t="shared" si="23"/>
        <v>0</v>
      </c>
      <c r="AK139" s="358"/>
    </row>
    <row r="140" spans="1:62" ht="17.100000000000001" customHeight="1">
      <c r="A140" s="267"/>
      <c r="B140" s="213"/>
      <c r="C140" s="603" t="s">
        <v>3665</v>
      </c>
      <c r="D140" s="604"/>
      <c r="E140" s="604"/>
      <c r="F140" s="604"/>
      <c r="G140" s="604"/>
      <c r="H140" s="604"/>
      <c r="I140" s="604"/>
      <c r="J140" s="604"/>
      <c r="K140" s="604"/>
      <c r="L140" s="604"/>
      <c r="M140" s="604"/>
      <c r="N140" s="270"/>
      <c r="O140" s="270"/>
      <c r="P140" s="342"/>
      <c r="Q140" s="271"/>
      <c r="R140" s="601" t="s">
        <v>3670</v>
      </c>
      <c r="S140" s="601"/>
      <c r="T140" s="601"/>
      <c r="U140" s="601"/>
      <c r="V140" s="601"/>
      <c r="W140" s="601"/>
      <c r="X140" s="601"/>
      <c r="Y140" s="601"/>
      <c r="Z140" s="601"/>
      <c r="AA140" s="601"/>
      <c r="AB140" s="601"/>
      <c r="AC140" s="601"/>
      <c r="AD140" s="601"/>
      <c r="AE140" s="602"/>
      <c r="AF140" s="585" t="s">
        <v>1885</v>
      </c>
      <c r="AG140" s="586"/>
      <c r="AH140" s="213"/>
      <c r="AI140" s="267"/>
      <c r="AJ140" s="351">
        <f t="shared" si="23"/>
        <v>0</v>
      </c>
      <c r="AK140" s="358"/>
    </row>
    <row r="141" spans="1:62" ht="3.95" customHeight="1">
      <c r="A141" s="267"/>
      <c r="B141" s="213"/>
      <c r="C141" s="213"/>
      <c r="D141" s="322"/>
      <c r="E141" s="234"/>
      <c r="F141" s="322"/>
      <c r="G141" s="322"/>
      <c r="H141" s="322"/>
      <c r="I141" s="234"/>
      <c r="J141" s="234"/>
      <c r="K141" s="234"/>
      <c r="L141" s="235"/>
      <c r="M141" s="361"/>
      <c r="N141" s="361"/>
      <c r="O141" s="361"/>
      <c r="P141" s="235"/>
      <c r="Q141" s="235"/>
      <c r="R141" s="234"/>
      <c r="S141" s="234"/>
      <c r="T141" s="234"/>
      <c r="U141" s="234"/>
      <c r="V141" s="234"/>
      <c r="W141" s="235"/>
      <c r="X141" s="235"/>
      <c r="Y141" s="322"/>
      <c r="Z141" s="322"/>
      <c r="AA141" s="322"/>
      <c r="AB141" s="235"/>
      <c r="AC141" s="322"/>
      <c r="AD141" s="362"/>
      <c r="AE141" s="234"/>
      <c r="AF141" s="322"/>
      <c r="AG141" s="213"/>
      <c r="AH141" s="213"/>
      <c r="AI141" s="267"/>
      <c r="AJ141" s="351">
        <f t="shared" si="23"/>
        <v>0</v>
      </c>
      <c r="AK141" s="358"/>
    </row>
    <row r="142" spans="1:62" ht="15" customHeight="1">
      <c r="A142" s="267"/>
      <c r="B142" s="213"/>
      <c r="C142" s="213"/>
      <c r="D142" s="280" t="s">
        <v>1698</v>
      </c>
      <c r="E142" s="273"/>
      <c r="F142" s="598" t="s">
        <v>3673</v>
      </c>
      <c r="G142" s="599"/>
      <c r="H142" s="600"/>
      <c r="I142" s="273"/>
      <c r="J142" s="652" t="s">
        <v>3676</v>
      </c>
      <c r="K142" s="653"/>
      <c r="L142" s="653"/>
      <c r="M142" s="653"/>
      <c r="N142" s="653"/>
      <c r="O142" s="653"/>
      <c r="P142" s="654"/>
      <c r="Q142" s="213"/>
      <c r="R142" s="611" t="s">
        <v>3675</v>
      </c>
      <c r="S142" s="612"/>
      <c r="T142" s="613"/>
      <c r="U142" s="311"/>
      <c r="V142" s="617" t="s">
        <v>3677</v>
      </c>
      <c r="W142" s="618"/>
      <c r="X142" s="618"/>
      <c r="Y142" s="618"/>
      <c r="Z142" s="618"/>
      <c r="AA142" s="618"/>
      <c r="AB142" s="618"/>
      <c r="AC142" s="618"/>
      <c r="AD142" s="619"/>
      <c r="AE142" s="282"/>
      <c r="AF142" s="280" t="s">
        <v>1704</v>
      </c>
      <c r="AG142" s="213"/>
      <c r="AH142" s="213"/>
      <c r="AI142" s="267"/>
      <c r="AJ142" s="351">
        <f t="shared" si="23"/>
        <v>0</v>
      </c>
      <c r="AK142" s="358"/>
    </row>
    <row r="143" spans="1:62" ht="15" customHeight="1">
      <c r="A143" s="267"/>
      <c r="B143" s="213"/>
      <c r="C143" s="213"/>
      <c r="D143" s="292" t="s">
        <v>794</v>
      </c>
      <c r="E143" s="273"/>
      <c r="F143" s="620" t="s">
        <v>3671</v>
      </c>
      <c r="G143" s="621"/>
      <c r="H143" s="622"/>
      <c r="I143" s="273"/>
      <c r="J143" s="655" t="s">
        <v>3674</v>
      </c>
      <c r="K143" s="656"/>
      <c r="L143" s="656"/>
      <c r="M143" s="656"/>
      <c r="N143" s="656"/>
      <c r="O143" s="656"/>
      <c r="P143" s="657"/>
      <c r="Q143" s="213"/>
      <c r="R143" s="614" t="s">
        <v>3672</v>
      </c>
      <c r="S143" s="615"/>
      <c r="T143" s="616"/>
      <c r="U143" s="311"/>
      <c r="V143" s="591" t="s">
        <v>1687</v>
      </c>
      <c r="W143" s="592"/>
      <c r="X143" s="592"/>
      <c r="Y143" s="592"/>
      <c r="Z143" s="592"/>
      <c r="AA143" s="592"/>
      <c r="AB143" s="592"/>
      <c r="AC143" s="592"/>
      <c r="AD143" s="593"/>
      <c r="AE143" s="282"/>
      <c r="AF143" s="292" t="s">
        <v>797</v>
      </c>
      <c r="AG143" s="213"/>
      <c r="AH143" s="213"/>
      <c r="AI143" s="267"/>
      <c r="AJ143" s="351">
        <f t="shared" si="23"/>
        <v>0</v>
      </c>
      <c r="AK143" s="358"/>
    </row>
    <row r="144" spans="1:62" ht="3.95" customHeight="1">
      <c r="A144" s="267"/>
      <c r="B144" s="213"/>
      <c r="C144" s="213"/>
      <c r="D144" s="322"/>
      <c r="E144" s="234"/>
      <c r="F144" s="322"/>
      <c r="G144" s="322"/>
      <c r="H144" s="322"/>
      <c r="I144" s="234"/>
      <c r="J144" s="234"/>
      <c r="K144" s="234"/>
      <c r="L144" s="235"/>
      <c r="M144" s="361"/>
      <c r="N144" s="361"/>
      <c r="O144" s="361"/>
      <c r="P144" s="235"/>
      <c r="Q144" s="235"/>
      <c r="R144" s="234"/>
      <c r="S144" s="234"/>
      <c r="T144" s="234"/>
      <c r="U144" s="311"/>
      <c r="V144" s="234"/>
      <c r="W144" s="235"/>
      <c r="X144" s="235"/>
      <c r="Y144" s="322"/>
      <c r="Z144" s="322"/>
      <c r="AA144" s="322"/>
      <c r="AB144" s="235"/>
      <c r="AC144" s="322"/>
      <c r="AD144" s="362"/>
      <c r="AE144" s="234"/>
      <c r="AF144" s="322"/>
      <c r="AG144" s="213"/>
      <c r="AH144" s="213"/>
      <c r="AI144" s="267"/>
      <c r="AJ144" s="351">
        <f t="shared" si="23"/>
        <v>0</v>
      </c>
      <c r="AK144" s="358"/>
    </row>
    <row r="145" spans="1:65" ht="15" customHeight="1">
      <c r="A145" s="267"/>
      <c r="B145" s="213"/>
      <c r="C145" s="213"/>
      <c r="D145" s="242">
        <v>1</v>
      </c>
      <c r="E145" s="227"/>
      <c r="F145" s="484"/>
      <c r="G145" s="594"/>
      <c r="H145" s="485"/>
      <c r="I145" s="258"/>
      <c r="J145" s="484"/>
      <c r="K145" s="594"/>
      <c r="L145" s="594"/>
      <c r="M145" s="594"/>
      <c r="N145" s="594"/>
      <c r="O145" s="594"/>
      <c r="P145" s="485"/>
      <c r="Q145" s="371"/>
      <c r="R145" s="633"/>
      <c r="S145" s="662"/>
      <c r="T145" s="634"/>
      <c r="U145" s="336"/>
      <c r="V145" s="484"/>
      <c r="W145" s="594"/>
      <c r="X145" s="594"/>
      <c r="Y145" s="594"/>
      <c r="Z145" s="594"/>
      <c r="AA145" s="594"/>
      <c r="AB145" s="594"/>
      <c r="AC145" s="594"/>
      <c r="AD145" s="485"/>
      <c r="AE145" s="227"/>
      <c r="AF145" s="427" t="str">
        <f>IF(AND(F145&lt;&gt;"",J145&lt;&gt;""),24,"")</f>
        <v/>
      </c>
      <c r="AG145" s="213"/>
      <c r="AH145" s="213"/>
      <c r="AI145" s="267"/>
      <c r="AJ145" s="351" t="str">
        <f t="shared" ref="AJ145:AJ208" si="63">IF(OR(AF145="Valeur",AF145="القيمة"),0,IF(ISERROR(SEARCH("/",AF145)),AF145,0))</f>
        <v/>
      </c>
      <c r="AK145" s="358"/>
    </row>
    <row r="146" spans="1:65" ht="15" customHeight="1">
      <c r="A146" s="267"/>
      <c r="B146" s="213"/>
      <c r="C146" s="213"/>
      <c r="D146" s="242">
        <v>2</v>
      </c>
      <c r="E146" s="227"/>
      <c r="F146" s="484"/>
      <c r="G146" s="594"/>
      <c r="H146" s="485"/>
      <c r="I146" s="258"/>
      <c r="J146" s="484"/>
      <c r="K146" s="594"/>
      <c r="L146" s="594"/>
      <c r="M146" s="594"/>
      <c r="N146" s="594"/>
      <c r="O146" s="594"/>
      <c r="P146" s="485"/>
      <c r="Q146" s="371"/>
      <c r="R146" s="633"/>
      <c r="S146" s="662"/>
      <c r="T146" s="634"/>
      <c r="U146" s="336"/>
      <c r="V146" s="484"/>
      <c r="W146" s="594"/>
      <c r="X146" s="594"/>
      <c r="Y146" s="594"/>
      <c r="Z146" s="594"/>
      <c r="AA146" s="594"/>
      <c r="AB146" s="594"/>
      <c r="AC146" s="594"/>
      <c r="AD146" s="485"/>
      <c r="AE146" s="227"/>
      <c r="AF146" s="427" t="str">
        <f t="shared" ref="AF146:AF147" si="64">IF(AND(F146&lt;&gt;"",J146&lt;&gt;""),24,"")</f>
        <v/>
      </c>
      <c r="AG146" s="213"/>
      <c r="AH146" s="213"/>
      <c r="AI146" s="267"/>
      <c r="AJ146" s="351" t="str">
        <f t="shared" si="63"/>
        <v/>
      </c>
      <c r="AK146" s="358"/>
    </row>
    <row r="147" spans="1:65" ht="15" customHeight="1">
      <c r="A147" s="267"/>
      <c r="B147" s="213"/>
      <c r="C147" s="213"/>
      <c r="D147" s="242">
        <v>3</v>
      </c>
      <c r="E147" s="227"/>
      <c r="F147" s="484"/>
      <c r="G147" s="594"/>
      <c r="H147" s="485"/>
      <c r="I147" s="258"/>
      <c r="J147" s="484"/>
      <c r="K147" s="594"/>
      <c r="L147" s="594"/>
      <c r="M147" s="594"/>
      <c r="N147" s="594"/>
      <c r="O147" s="594"/>
      <c r="P147" s="485"/>
      <c r="Q147" s="371"/>
      <c r="R147" s="633"/>
      <c r="S147" s="662"/>
      <c r="T147" s="634"/>
      <c r="U147" s="336"/>
      <c r="V147" s="484"/>
      <c r="W147" s="594"/>
      <c r="X147" s="594"/>
      <c r="Y147" s="594"/>
      <c r="Z147" s="594"/>
      <c r="AA147" s="594"/>
      <c r="AB147" s="594"/>
      <c r="AC147" s="594"/>
      <c r="AD147" s="485"/>
      <c r="AE147" s="227"/>
      <c r="AF147" s="427" t="str">
        <f t="shared" si="64"/>
        <v/>
      </c>
      <c r="AG147" s="213"/>
      <c r="AH147" s="213"/>
      <c r="AI147" s="267"/>
      <c r="AJ147" s="351" t="str">
        <f t="shared" si="63"/>
        <v/>
      </c>
      <c r="AK147" s="358"/>
      <c r="BK147" s="171">
        <v>21</v>
      </c>
    </row>
    <row r="148" spans="1:65" ht="3.95" customHeight="1">
      <c r="A148" s="267"/>
      <c r="B148" s="213"/>
      <c r="C148" s="213"/>
      <c r="D148" s="322"/>
      <c r="E148" s="234"/>
      <c r="F148" s="322"/>
      <c r="G148" s="322"/>
      <c r="H148" s="322"/>
      <c r="I148" s="234"/>
      <c r="J148" s="234"/>
      <c r="K148" s="234"/>
      <c r="L148" s="235"/>
      <c r="M148" s="361"/>
      <c r="N148" s="361"/>
      <c r="O148" s="361"/>
      <c r="P148" s="235"/>
      <c r="Q148" s="235"/>
      <c r="R148" s="234"/>
      <c r="S148" s="234"/>
      <c r="T148" s="234"/>
      <c r="U148" s="234"/>
      <c r="V148" s="234"/>
      <c r="W148" s="235"/>
      <c r="X148" s="235"/>
      <c r="Y148" s="322"/>
      <c r="Z148" s="322"/>
      <c r="AA148" s="322"/>
      <c r="AB148" s="235"/>
      <c r="AC148" s="322"/>
      <c r="AD148" s="362"/>
      <c r="AE148" s="234"/>
      <c r="AF148" s="322"/>
      <c r="AG148" s="213"/>
      <c r="AH148" s="213"/>
      <c r="AI148" s="267"/>
      <c r="AJ148" s="351">
        <f t="shared" si="63"/>
        <v>0</v>
      </c>
      <c r="AK148" s="358"/>
    </row>
    <row r="149" spans="1:65" ht="15" customHeight="1">
      <c r="A149" s="267"/>
      <c r="B149" s="213"/>
      <c r="C149" s="603" t="s">
        <v>3666</v>
      </c>
      <c r="D149" s="604"/>
      <c r="E149" s="604"/>
      <c r="F149" s="604"/>
      <c r="G149" s="604"/>
      <c r="H149" s="604"/>
      <c r="I149" s="604"/>
      <c r="J149" s="604"/>
      <c r="K149" s="604"/>
      <c r="L149" s="604"/>
      <c r="M149" s="604"/>
      <c r="N149" s="270"/>
      <c r="O149" s="270"/>
      <c r="P149" s="342"/>
      <c r="Q149" s="271"/>
      <c r="R149" s="601" t="s">
        <v>1836</v>
      </c>
      <c r="S149" s="601"/>
      <c r="T149" s="601"/>
      <c r="U149" s="601"/>
      <c r="V149" s="601"/>
      <c r="W149" s="601"/>
      <c r="X149" s="601"/>
      <c r="Y149" s="601"/>
      <c r="Z149" s="601"/>
      <c r="AA149" s="601"/>
      <c r="AB149" s="601"/>
      <c r="AC149" s="601"/>
      <c r="AD149" s="601"/>
      <c r="AE149" s="602"/>
      <c r="AF149" s="585" t="s">
        <v>3668</v>
      </c>
      <c r="AG149" s="586"/>
      <c r="AH149" s="213"/>
      <c r="AI149" s="267"/>
      <c r="AJ149" s="351">
        <f t="shared" si="63"/>
        <v>0</v>
      </c>
      <c r="AK149" s="358"/>
    </row>
    <row r="150" spans="1:65" ht="3.95" customHeight="1">
      <c r="A150" s="267"/>
      <c r="B150" s="213"/>
      <c r="C150" s="213"/>
      <c r="D150" s="322"/>
      <c r="E150" s="234"/>
      <c r="F150" s="322"/>
      <c r="G150" s="322"/>
      <c r="H150" s="322"/>
      <c r="I150" s="234"/>
      <c r="J150" s="234"/>
      <c r="K150" s="234"/>
      <c r="L150" s="235"/>
      <c r="M150" s="361"/>
      <c r="N150" s="361"/>
      <c r="O150" s="361"/>
      <c r="P150" s="235"/>
      <c r="Q150" s="235"/>
      <c r="R150" s="234"/>
      <c r="S150" s="234"/>
      <c r="T150" s="234"/>
      <c r="U150" s="234"/>
      <c r="V150" s="234"/>
      <c r="W150" s="235"/>
      <c r="X150" s="235"/>
      <c r="Y150" s="322"/>
      <c r="Z150" s="322"/>
      <c r="AA150" s="322"/>
      <c r="AB150" s="235"/>
      <c r="AC150" s="322"/>
      <c r="AD150" s="362"/>
      <c r="AE150" s="234"/>
      <c r="AF150" s="322"/>
      <c r="AG150" s="213"/>
      <c r="AH150" s="213"/>
      <c r="AI150" s="267"/>
      <c r="AJ150" s="351">
        <f t="shared" si="63"/>
        <v>0</v>
      </c>
      <c r="AK150" s="358"/>
    </row>
    <row r="151" spans="1:65" ht="15" customHeight="1">
      <c r="A151" s="267"/>
      <c r="B151" s="213"/>
      <c r="C151" s="213"/>
      <c r="D151" s="242">
        <v>1</v>
      </c>
      <c r="E151" s="227"/>
      <c r="F151" s="484"/>
      <c r="G151" s="594"/>
      <c r="H151" s="485"/>
      <c r="I151" s="258"/>
      <c r="J151" s="484"/>
      <c r="K151" s="594"/>
      <c r="L151" s="594"/>
      <c r="M151" s="594"/>
      <c r="N151" s="594"/>
      <c r="O151" s="594"/>
      <c r="P151" s="485"/>
      <c r="Q151" s="371"/>
      <c r="R151" s="633"/>
      <c r="S151" s="662"/>
      <c r="T151" s="634"/>
      <c r="U151" s="336"/>
      <c r="V151" s="484"/>
      <c r="W151" s="594"/>
      <c r="X151" s="594"/>
      <c r="Y151" s="594"/>
      <c r="Z151" s="594"/>
      <c r="AA151" s="594"/>
      <c r="AB151" s="594"/>
      <c r="AC151" s="594"/>
      <c r="AD151" s="485"/>
      <c r="AE151" s="227"/>
      <c r="AF151" s="427" t="str">
        <f>IF(AND(F151&lt;&gt;"",J151&lt;&gt;""),18,"")</f>
        <v/>
      </c>
      <c r="AG151" s="213"/>
      <c r="AH151" s="213"/>
      <c r="AI151" s="267"/>
      <c r="AJ151" s="351" t="str">
        <f t="shared" si="63"/>
        <v/>
      </c>
      <c r="AK151" s="358"/>
    </row>
    <row r="152" spans="1:65" ht="15" customHeight="1">
      <c r="A152" s="267"/>
      <c r="B152" s="213"/>
      <c r="C152" s="213"/>
      <c r="D152" s="242">
        <v>2</v>
      </c>
      <c r="E152" s="227"/>
      <c r="F152" s="484"/>
      <c r="G152" s="594"/>
      <c r="H152" s="485"/>
      <c r="I152" s="258"/>
      <c r="J152" s="484"/>
      <c r="K152" s="594"/>
      <c r="L152" s="594"/>
      <c r="M152" s="594"/>
      <c r="N152" s="594"/>
      <c r="O152" s="594"/>
      <c r="P152" s="485"/>
      <c r="Q152" s="371"/>
      <c r="R152" s="633"/>
      <c r="S152" s="662"/>
      <c r="T152" s="634"/>
      <c r="U152" s="336"/>
      <c r="V152" s="484"/>
      <c r="W152" s="594"/>
      <c r="X152" s="594"/>
      <c r="Y152" s="594"/>
      <c r="Z152" s="594"/>
      <c r="AA152" s="594"/>
      <c r="AB152" s="594"/>
      <c r="AC152" s="594"/>
      <c r="AD152" s="485"/>
      <c r="AE152" s="227"/>
      <c r="AF152" s="427" t="str">
        <f t="shared" ref="AF152:AF153" si="65">IF(AND(F152&lt;&gt;"",J152&lt;&gt;""),18,"")</f>
        <v/>
      </c>
      <c r="AG152" s="213"/>
      <c r="AH152" s="213"/>
      <c r="AI152" s="267"/>
      <c r="AJ152" s="351" t="str">
        <f t="shared" si="63"/>
        <v/>
      </c>
      <c r="AK152" s="358"/>
    </row>
    <row r="153" spans="1:65" ht="15" customHeight="1">
      <c r="A153" s="267"/>
      <c r="B153" s="213"/>
      <c r="C153" s="213"/>
      <c r="D153" s="242">
        <v>3</v>
      </c>
      <c r="E153" s="227"/>
      <c r="F153" s="484"/>
      <c r="G153" s="594"/>
      <c r="H153" s="485"/>
      <c r="I153" s="258"/>
      <c r="J153" s="484"/>
      <c r="K153" s="594"/>
      <c r="L153" s="594"/>
      <c r="M153" s="594"/>
      <c r="N153" s="594"/>
      <c r="O153" s="594"/>
      <c r="P153" s="485"/>
      <c r="Q153" s="371"/>
      <c r="R153" s="633"/>
      <c r="S153" s="662"/>
      <c r="T153" s="634"/>
      <c r="U153" s="336"/>
      <c r="V153" s="484"/>
      <c r="W153" s="594"/>
      <c r="X153" s="594"/>
      <c r="Y153" s="594"/>
      <c r="Z153" s="594"/>
      <c r="AA153" s="594"/>
      <c r="AB153" s="594"/>
      <c r="AC153" s="594"/>
      <c r="AD153" s="485"/>
      <c r="AE153" s="227"/>
      <c r="AF153" s="427" t="str">
        <f t="shared" si="65"/>
        <v/>
      </c>
      <c r="AG153" s="213"/>
      <c r="AH153" s="213"/>
      <c r="AI153" s="267"/>
      <c r="AJ153" s="351" t="str">
        <f t="shared" si="63"/>
        <v/>
      </c>
      <c r="AK153" s="358"/>
      <c r="BL153" s="233">
        <v>22</v>
      </c>
    </row>
    <row r="154" spans="1:65" ht="3.95" customHeight="1">
      <c r="A154" s="267"/>
      <c r="B154" s="213"/>
      <c r="C154" s="213"/>
      <c r="D154" s="322"/>
      <c r="E154" s="234"/>
      <c r="F154" s="322"/>
      <c r="G154" s="322"/>
      <c r="H154" s="322"/>
      <c r="I154" s="234"/>
      <c r="J154" s="234"/>
      <c r="K154" s="234"/>
      <c r="L154" s="235"/>
      <c r="M154" s="361"/>
      <c r="N154" s="361"/>
      <c r="O154" s="361"/>
      <c r="P154" s="235"/>
      <c r="Q154" s="235"/>
      <c r="R154" s="234"/>
      <c r="S154" s="234"/>
      <c r="T154" s="234"/>
      <c r="U154" s="234"/>
      <c r="V154" s="234"/>
      <c r="W154" s="235"/>
      <c r="X154" s="235"/>
      <c r="Y154" s="322"/>
      <c r="Z154" s="322"/>
      <c r="AA154" s="322"/>
      <c r="AB154" s="235"/>
      <c r="AC154" s="322"/>
      <c r="AD154" s="362"/>
      <c r="AE154" s="234"/>
      <c r="AF154" s="322"/>
      <c r="AG154" s="213"/>
      <c r="AH154" s="213"/>
      <c r="AI154" s="267"/>
      <c r="AJ154" s="351">
        <f t="shared" si="63"/>
        <v>0</v>
      </c>
      <c r="AK154" s="358"/>
    </row>
    <row r="155" spans="1:65" ht="15" customHeight="1">
      <c r="A155" s="267"/>
      <c r="B155" s="213"/>
      <c r="C155" s="603" t="s">
        <v>3667</v>
      </c>
      <c r="D155" s="604"/>
      <c r="E155" s="604"/>
      <c r="F155" s="604"/>
      <c r="G155" s="604"/>
      <c r="H155" s="604"/>
      <c r="I155" s="604"/>
      <c r="J155" s="604"/>
      <c r="K155" s="604"/>
      <c r="L155" s="604"/>
      <c r="M155" s="604"/>
      <c r="N155" s="270"/>
      <c r="O155" s="270"/>
      <c r="P155" s="342"/>
      <c r="Q155" s="271"/>
      <c r="R155" s="601" t="s">
        <v>1839</v>
      </c>
      <c r="S155" s="601"/>
      <c r="T155" s="601"/>
      <c r="U155" s="601"/>
      <c r="V155" s="601"/>
      <c r="W155" s="601"/>
      <c r="X155" s="601"/>
      <c r="Y155" s="601"/>
      <c r="Z155" s="601"/>
      <c r="AA155" s="601"/>
      <c r="AB155" s="601"/>
      <c r="AC155" s="601"/>
      <c r="AD155" s="601"/>
      <c r="AE155" s="602"/>
      <c r="AF155" s="585" t="s">
        <v>1886</v>
      </c>
      <c r="AG155" s="586"/>
      <c r="AH155" s="213"/>
      <c r="AI155" s="267"/>
      <c r="AJ155" s="351">
        <f t="shared" si="63"/>
        <v>0</v>
      </c>
      <c r="AK155" s="358"/>
    </row>
    <row r="156" spans="1:65" ht="3.95" customHeight="1">
      <c r="A156" s="267"/>
      <c r="B156" s="213"/>
      <c r="C156" s="213"/>
      <c r="D156" s="322"/>
      <c r="E156" s="234"/>
      <c r="F156" s="322"/>
      <c r="G156" s="322"/>
      <c r="H156" s="322"/>
      <c r="I156" s="234"/>
      <c r="J156" s="234"/>
      <c r="K156" s="234"/>
      <c r="L156" s="235"/>
      <c r="M156" s="361"/>
      <c r="N156" s="361"/>
      <c r="O156" s="361"/>
      <c r="P156" s="235"/>
      <c r="Q156" s="235"/>
      <c r="R156" s="234"/>
      <c r="S156" s="234"/>
      <c r="T156" s="234"/>
      <c r="U156" s="234"/>
      <c r="V156" s="234"/>
      <c r="W156" s="235"/>
      <c r="X156" s="235"/>
      <c r="Y156" s="322"/>
      <c r="Z156" s="322"/>
      <c r="AA156" s="322"/>
      <c r="AB156" s="235"/>
      <c r="AC156" s="322"/>
      <c r="AD156" s="362"/>
      <c r="AE156" s="234"/>
      <c r="AF156" s="322"/>
      <c r="AG156" s="213"/>
      <c r="AH156" s="213"/>
      <c r="AI156" s="267"/>
      <c r="AJ156" s="351">
        <f t="shared" si="63"/>
        <v>0</v>
      </c>
      <c r="AK156" s="358"/>
    </row>
    <row r="157" spans="1:65" ht="15" customHeight="1">
      <c r="A157" s="267"/>
      <c r="B157" s="213"/>
      <c r="C157" s="213"/>
      <c r="D157" s="242">
        <v>1</v>
      </c>
      <c r="E157" s="227"/>
      <c r="F157" s="484"/>
      <c r="G157" s="594"/>
      <c r="H157" s="485"/>
      <c r="I157" s="258"/>
      <c r="J157" s="484"/>
      <c r="K157" s="594"/>
      <c r="L157" s="594"/>
      <c r="M157" s="594"/>
      <c r="N157" s="594"/>
      <c r="O157" s="594"/>
      <c r="P157" s="485"/>
      <c r="Q157" s="371"/>
      <c r="R157" s="633"/>
      <c r="S157" s="662"/>
      <c r="T157" s="634"/>
      <c r="U157" s="336"/>
      <c r="V157" s="484"/>
      <c r="W157" s="594"/>
      <c r="X157" s="594"/>
      <c r="Y157" s="594"/>
      <c r="Z157" s="594"/>
      <c r="AA157" s="594"/>
      <c r="AB157" s="594"/>
      <c r="AC157" s="594"/>
      <c r="AD157" s="485"/>
      <c r="AE157" s="227"/>
      <c r="AF157" s="427" t="str">
        <f>IF(AND(F157&lt;&gt;"",J157&lt;&gt;""),10,"")</f>
        <v/>
      </c>
      <c r="AG157" s="213"/>
      <c r="AH157" s="213"/>
      <c r="AI157" s="267"/>
      <c r="AJ157" s="351" t="str">
        <f t="shared" si="63"/>
        <v/>
      </c>
      <c r="AK157" s="358"/>
    </row>
    <row r="158" spans="1:65" ht="15" customHeight="1">
      <c r="A158" s="267"/>
      <c r="B158" s="213"/>
      <c r="C158" s="213"/>
      <c r="D158" s="242">
        <v>2</v>
      </c>
      <c r="E158" s="227"/>
      <c r="F158" s="484"/>
      <c r="G158" s="594"/>
      <c r="H158" s="485"/>
      <c r="I158" s="258"/>
      <c r="J158" s="484"/>
      <c r="K158" s="594"/>
      <c r="L158" s="594"/>
      <c r="M158" s="594"/>
      <c r="N158" s="594"/>
      <c r="O158" s="594"/>
      <c r="P158" s="485"/>
      <c r="Q158" s="371"/>
      <c r="R158" s="633"/>
      <c r="S158" s="662"/>
      <c r="T158" s="634"/>
      <c r="U158" s="336"/>
      <c r="V158" s="484"/>
      <c r="W158" s="594"/>
      <c r="X158" s="594"/>
      <c r="Y158" s="594"/>
      <c r="Z158" s="594"/>
      <c r="AA158" s="594"/>
      <c r="AB158" s="594"/>
      <c r="AC158" s="594"/>
      <c r="AD158" s="485"/>
      <c r="AE158" s="227"/>
      <c r="AF158" s="427" t="str">
        <f t="shared" ref="AF158:AF159" si="66">IF(AND(F158&lt;&gt;"",J158&lt;&gt;""),10,"")</f>
        <v/>
      </c>
      <c r="AG158" s="213"/>
      <c r="AH158" s="213"/>
      <c r="AI158" s="267"/>
      <c r="AJ158" s="351" t="str">
        <f t="shared" si="63"/>
        <v/>
      </c>
      <c r="AK158" s="358"/>
    </row>
    <row r="159" spans="1:65" ht="15" customHeight="1">
      <c r="A159" s="267"/>
      <c r="B159" s="213"/>
      <c r="C159" s="213"/>
      <c r="D159" s="242">
        <v>3</v>
      </c>
      <c r="E159" s="227"/>
      <c r="F159" s="671"/>
      <c r="G159" s="672"/>
      <c r="H159" s="673"/>
      <c r="I159" s="258"/>
      <c r="J159" s="484"/>
      <c r="K159" s="594"/>
      <c r="L159" s="594"/>
      <c r="M159" s="594"/>
      <c r="N159" s="594"/>
      <c r="O159" s="594"/>
      <c r="P159" s="485"/>
      <c r="Q159" s="371"/>
      <c r="R159" s="633"/>
      <c r="S159" s="662"/>
      <c r="T159" s="634"/>
      <c r="U159" s="336"/>
      <c r="V159" s="484"/>
      <c r="W159" s="594"/>
      <c r="X159" s="594"/>
      <c r="Y159" s="594"/>
      <c r="Z159" s="594"/>
      <c r="AA159" s="594"/>
      <c r="AB159" s="594"/>
      <c r="AC159" s="594"/>
      <c r="AD159" s="485"/>
      <c r="AE159" s="227"/>
      <c r="AF159" s="427" t="str">
        <f t="shared" si="66"/>
        <v/>
      </c>
      <c r="AG159" s="213"/>
      <c r="AH159" s="213"/>
      <c r="AI159" s="267"/>
      <c r="AJ159" s="351" t="str">
        <f t="shared" si="63"/>
        <v/>
      </c>
      <c r="AK159" s="358"/>
      <c r="BM159" s="171">
        <v>23</v>
      </c>
    </row>
    <row r="160" spans="1:65" ht="3.75" customHeight="1">
      <c r="A160" s="267"/>
      <c r="B160" s="213"/>
      <c r="C160" s="213"/>
      <c r="D160" s="322"/>
      <c r="E160" s="234"/>
      <c r="F160" s="322"/>
      <c r="G160" s="322"/>
      <c r="H160" s="322"/>
      <c r="I160" s="234"/>
      <c r="J160" s="234"/>
      <c r="K160" s="234"/>
      <c r="L160" s="235"/>
      <c r="M160" s="361"/>
      <c r="N160" s="361"/>
      <c r="O160" s="361"/>
      <c r="P160" s="235"/>
      <c r="Q160" s="235"/>
      <c r="R160" s="234"/>
      <c r="S160" s="234"/>
      <c r="T160" s="234"/>
      <c r="U160" s="234"/>
      <c r="V160" s="234"/>
      <c r="W160" s="235"/>
      <c r="X160" s="235"/>
      <c r="Y160" s="322"/>
      <c r="Z160" s="322"/>
      <c r="AA160" s="322"/>
      <c r="AB160" s="235"/>
      <c r="AC160" s="322"/>
      <c r="AD160" s="362"/>
      <c r="AE160" s="234"/>
      <c r="AF160" s="322"/>
      <c r="AG160" s="213"/>
      <c r="AH160" s="213"/>
      <c r="AI160" s="267"/>
      <c r="AJ160" s="351">
        <f t="shared" si="63"/>
        <v>0</v>
      </c>
      <c r="AK160" s="358"/>
    </row>
    <row r="161" spans="1:67" ht="17.100000000000001" customHeight="1">
      <c r="A161" s="267"/>
      <c r="B161" s="213"/>
      <c r="C161" s="587" t="s">
        <v>3693</v>
      </c>
      <c r="D161" s="588"/>
      <c r="E161" s="588"/>
      <c r="F161" s="588"/>
      <c r="G161" s="588"/>
      <c r="H161" s="588"/>
      <c r="I161" s="588"/>
      <c r="J161" s="588"/>
      <c r="K161" s="588"/>
      <c r="L161" s="588"/>
      <c r="M161" s="588"/>
      <c r="N161" s="588"/>
      <c r="O161" s="588"/>
      <c r="P161" s="588"/>
      <c r="Q161" s="589" t="s">
        <v>3696</v>
      </c>
      <c r="R161" s="589"/>
      <c r="S161" s="589"/>
      <c r="T161" s="589"/>
      <c r="U161" s="589"/>
      <c r="V161" s="589"/>
      <c r="W161" s="589"/>
      <c r="X161" s="589"/>
      <c r="Y161" s="589"/>
      <c r="Z161" s="589"/>
      <c r="AA161" s="589"/>
      <c r="AB161" s="589"/>
      <c r="AC161" s="589"/>
      <c r="AD161" s="589"/>
      <c r="AE161" s="589"/>
      <c r="AF161" s="589"/>
      <c r="AG161" s="590"/>
      <c r="AH161" s="213"/>
      <c r="AI161" s="267"/>
      <c r="AJ161" s="351">
        <f t="shared" si="63"/>
        <v>0</v>
      </c>
      <c r="AK161" s="358"/>
    </row>
    <row r="162" spans="1:67" ht="3.95" customHeight="1">
      <c r="A162" s="267"/>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67"/>
      <c r="AJ162" s="351">
        <f t="shared" si="63"/>
        <v>0</v>
      </c>
      <c r="AK162" s="358"/>
    </row>
    <row r="163" spans="1:67" ht="17.100000000000001" customHeight="1">
      <c r="A163" s="267"/>
      <c r="B163" s="213"/>
      <c r="C163" s="603" t="s">
        <v>3596</v>
      </c>
      <c r="D163" s="604"/>
      <c r="E163" s="604"/>
      <c r="F163" s="604"/>
      <c r="G163" s="604"/>
      <c r="H163" s="604"/>
      <c r="I163" s="604"/>
      <c r="J163" s="604"/>
      <c r="K163" s="604"/>
      <c r="L163" s="604"/>
      <c r="M163" s="604"/>
      <c r="N163" s="342" t="s">
        <v>1710</v>
      </c>
      <c r="O163" s="270"/>
      <c r="P163" s="342"/>
      <c r="Q163" s="271"/>
      <c r="R163" s="601" t="s">
        <v>1801</v>
      </c>
      <c r="S163" s="601"/>
      <c r="T163" s="601"/>
      <c r="U163" s="601"/>
      <c r="V163" s="601"/>
      <c r="W163" s="601"/>
      <c r="X163" s="601"/>
      <c r="Y163" s="601"/>
      <c r="Z163" s="601"/>
      <c r="AA163" s="601"/>
      <c r="AB163" s="601"/>
      <c r="AC163" s="601"/>
      <c r="AD163" s="601"/>
      <c r="AE163" s="602"/>
      <c r="AF163" s="585" t="s">
        <v>1885</v>
      </c>
      <c r="AG163" s="586"/>
      <c r="AH163" s="213"/>
      <c r="AI163" s="267"/>
      <c r="AJ163" s="351">
        <f t="shared" si="63"/>
        <v>0</v>
      </c>
      <c r="AK163" s="358"/>
    </row>
    <row r="164" spans="1:67" ht="5.0999999999999996" customHeight="1">
      <c r="A164" s="267"/>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67"/>
      <c r="AJ164" s="351">
        <f t="shared" si="63"/>
        <v>0</v>
      </c>
      <c r="AK164" s="358"/>
    </row>
    <row r="165" spans="1:67" ht="14.1" customHeight="1">
      <c r="A165" s="267"/>
      <c r="B165" s="213"/>
      <c r="C165" s="213"/>
      <c r="D165" s="280" t="s">
        <v>1698</v>
      </c>
      <c r="E165" s="273"/>
      <c r="F165" s="280"/>
      <c r="G165" s="273"/>
      <c r="H165" s="281" t="s">
        <v>3844</v>
      </c>
      <c r="I165" s="321"/>
      <c r="J165" s="652" t="s">
        <v>1814</v>
      </c>
      <c r="K165" s="653"/>
      <c r="L165" s="653"/>
      <c r="M165" s="653"/>
      <c r="N165" s="654"/>
      <c r="O165" s="282"/>
      <c r="P165" s="281" t="s">
        <v>2074</v>
      </c>
      <c r="Q165" s="311"/>
      <c r="R165" s="283" t="s">
        <v>1813</v>
      </c>
      <c r="S165" s="282"/>
      <c r="T165" s="617" t="s">
        <v>1812</v>
      </c>
      <c r="U165" s="618"/>
      <c r="V165" s="618"/>
      <c r="W165" s="618"/>
      <c r="X165" s="618"/>
      <c r="Y165" s="618"/>
      <c r="Z165" s="619"/>
      <c r="AA165" s="282"/>
      <c r="AB165" s="283" t="s">
        <v>1904</v>
      </c>
      <c r="AC165" s="282"/>
      <c r="AD165" s="283" t="s">
        <v>2079</v>
      </c>
      <c r="AE165" s="282"/>
      <c r="AF165" s="280" t="s">
        <v>1704</v>
      </c>
      <c r="AG165" s="213"/>
      <c r="AH165" s="213"/>
      <c r="AI165" s="267"/>
      <c r="AJ165" s="351">
        <f t="shared" si="63"/>
        <v>0</v>
      </c>
      <c r="AK165" s="358"/>
    </row>
    <row r="166" spans="1:67" s="233" customFormat="1" ht="14.1" customHeight="1">
      <c r="A166" s="320"/>
      <c r="B166" s="230"/>
      <c r="C166" s="230"/>
      <c r="D166" s="292" t="s">
        <v>794</v>
      </c>
      <c r="E166" s="273"/>
      <c r="F166" s="292" t="s">
        <v>805</v>
      </c>
      <c r="G166" s="273"/>
      <c r="H166" s="293" t="s">
        <v>3843</v>
      </c>
      <c r="I166" s="321"/>
      <c r="J166" s="655" t="s">
        <v>806</v>
      </c>
      <c r="K166" s="656"/>
      <c r="L166" s="656"/>
      <c r="M166" s="656"/>
      <c r="N166" s="657"/>
      <c r="O166" s="282"/>
      <c r="P166" s="293" t="s">
        <v>2073</v>
      </c>
      <c r="Q166" s="311"/>
      <c r="R166" s="294" t="s">
        <v>807</v>
      </c>
      <c r="S166" s="282"/>
      <c r="T166" s="591" t="s">
        <v>2015</v>
      </c>
      <c r="U166" s="592"/>
      <c r="V166" s="592"/>
      <c r="W166" s="592"/>
      <c r="X166" s="592"/>
      <c r="Y166" s="592"/>
      <c r="Z166" s="593"/>
      <c r="AA166" s="282"/>
      <c r="AB166" s="294" t="s">
        <v>3602</v>
      </c>
      <c r="AC166" s="282"/>
      <c r="AD166" s="294" t="s">
        <v>1696</v>
      </c>
      <c r="AE166" s="282"/>
      <c r="AF166" s="292" t="s">
        <v>797</v>
      </c>
      <c r="AG166" s="230"/>
      <c r="AH166" s="230"/>
      <c r="AI166" s="320"/>
      <c r="AJ166" s="351">
        <f t="shared" si="63"/>
        <v>0</v>
      </c>
      <c r="AK166" s="358"/>
    </row>
    <row r="167" spans="1:67" ht="3.95" customHeight="1">
      <c r="A167" s="267"/>
      <c r="B167" s="213"/>
      <c r="C167" s="208"/>
      <c r="D167" s="217"/>
      <c r="E167" s="217"/>
      <c r="F167" s="217"/>
      <c r="G167" s="273"/>
      <c r="H167" s="220"/>
      <c r="I167" s="321"/>
      <c r="J167" s="321"/>
      <c r="K167" s="321"/>
      <c r="L167" s="208"/>
      <c r="M167" s="208"/>
      <c r="N167" s="208"/>
      <c r="O167" s="208"/>
      <c r="P167" s="208"/>
      <c r="Q167" s="311"/>
      <c r="R167" s="208"/>
      <c r="S167" s="208"/>
      <c r="T167" s="208"/>
      <c r="U167" s="208"/>
      <c r="V167" s="208"/>
      <c r="W167" s="208"/>
      <c r="X167" s="208"/>
      <c r="Y167" s="213"/>
      <c r="Z167" s="213"/>
      <c r="AA167" s="282"/>
      <c r="AB167" s="208"/>
      <c r="AC167" s="282"/>
      <c r="AD167" s="208"/>
      <c r="AE167" s="208"/>
      <c r="AF167" s="208"/>
      <c r="AG167" s="208"/>
      <c r="AH167" s="213"/>
      <c r="AI167" s="267"/>
      <c r="AJ167" s="351">
        <f t="shared" si="63"/>
        <v>0</v>
      </c>
      <c r="AK167" s="358"/>
    </row>
    <row r="168" spans="1:67" ht="15" customHeight="1">
      <c r="A168" s="267"/>
      <c r="B168" s="213"/>
      <c r="C168" s="213"/>
      <c r="D168" s="242">
        <v>1</v>
      </c>
      <c r="E168" s="227"/>
      <c r="F168" s="453"/>
      <c r="G168" s="372"/>
      <c r="H168" s="454"/>
      <c r="I168" s="338"/>
      <c r="J168" s="484"/>
      <c r="K168" s="594"/>
      <c r="L168" s="594"/>
      <c r="M168" s="594"/>
      <c r="N168" s="485"/>
      <c r="O168" s="258"/>
      <c r="P168" s="434"/>
      <c r="Q168" s="336"/>
      <c r="R168" s="452"/>
      <c r="S168" s="258"/>
      <c r="T168" s="484"/>
      <c r="U168" s="594"/>
      <c r="V168" s="594"/>
      <c r="W168" s="594"/>
      <c r="X168" s="594"/>
      <c r="Y168" s="594"/>
      <c r="Z168" s="485"/>
      <c r="AA168" s="337"/>
      <c r="AB168" s="453"/>
      <c r="AC168" s="282"/>
      <c r="AD168" s="350" t="str">
        <f>IF(AB168="","",IF(AB168="Responsable ",1,0.5))</f>
        <v/>
      </c>
      <c r="AE168" s="273"/>
      <c r="AF168" s="427" t="str">
        <f>IF(AD168="","",AD168*24)</f>
        <v/>
      </c>
      <c r="AG168" s="213"/>
      <c r="AH168" s="213"/>
      <c r="AI168" s="267"/>
      <c r="AJ168" s="351" t="str">
        <f t="shared" si="63"/>
        <v/>
      </c>
      <c r="AK168" s="358"/>
    </row>
    <row r="169" spans="1:67" ht="15" customHeight="1">
      <c r="A169" s="267"/>
      <c r="B169" s="213"/>
      <c r="C169" s="213"/>
      <c r="D169" s="242">
        <v>2</v>
      </c>
      <c r="E169" s="227"/>
      <c r="F169" s="423"/>
      <c r="G169" s="372"/>
      <c r="H169" s="426"/>
      <c r="I169" s="338"/>
      <c r="J169" s="484"/>
      <c r="K169" s="594"/>
      <c r="L169" s="594"/>
      <c r="M169" s="594"/>
      <c r="N169" s="485"/>
      <c r="O169" s="258"/>
      <c r="P169" s="434"/>
      <c r="Q169" s="336"/>
      <c r="R169" s="452"/>
      <c r="S169" s="258"/>
      <c r="T169" s="484"/>
      <c r="U169" s="594"/>
      <c r="V169" s="594"/>
      <c r="W169" s="594"/>
      <c r="X169" s="594"/>
      <c r="Y169" s="594"/>
      <c r="Z169" s="485"/>
      <c r="AA169" s="337"/>
      <c r="AB169" s="453"/>
      <c r="AC169" s="282"/>
      <c r="AD169" s="350" t="str">
        <f t="shared" ref="AD169:AD170" si="67">IF(AB169="","",IF(AB169="Responsable ",1,0.5))</f>
        <v/>
      </c>
      <c r="AE169" s="273"/>
      <c r="AF169" s="430" t="str">
        <f t="shared" ref="AF169:AF170" si="68">IF(AD169="","",AD169*24)</f>
        <v/>
      </c>
      <c r="AG169" s="213"/>
      <c r="AH169" s="213"/>
      <c r="AI169" s="267"/>
      <c r="AJ169" s="351" t="str">
        <f t="shared" si="63"/>
        <v/>
      </c>
      <c r="AK169" s="358"/>
    </row>
    <row r="170" spans="1:67" ht="15" customHeight="1">
      <c r="A170" s="267"/>
      <c r="B170" s="213"/>
      <c r="C170" s="213"/>
      <c r="D170" s="242">
        <v>3</v>
      </c>
      <c r="E170" s="227"/>
      <c r="F170" s="453"/>
      <c r="G170" s="372"/>
      <c r="H170" s="454"/>
      <c r="I170" s="338"/>
      <c r="J170" s="484"/>
      <c r="K170" s="594"/>
      <c r="L170" s="594"/>
      <c r="M170" s="594"/>
      <c r="N170" s="485"/>
      <c r="O170" s="258"/>
      <c r="P170" s="434"/>
      <c r="Q170" s="336"/>
      <c r="R170" s="452"/>
      <c r="S170" s="258"/>
      <c r="T170" s="484"/>
      <c r="U170" s="594"/>
      <c r="V170" s="594"/>
      <c r="W170" s="594"/>
      <c r="X170" s="594"/>
      <c r="Y170" s="594"/>
      <c r="Z170" s="485"/>
      <c r="AA170" s="337"/>
      <c r="AB170" s="453"/>
      <c r="AC170" s="282"/>
      <c r="AD170" s="350" t="str">
        <f t="shared" si="67"/>
        <v/>
      </c>
      <c r="AE170" s="273"/>
      <c r="AF170" s="430" t="str">
        <f t="shared" si="68"/>
        <v/>
      </c>
      <c r="AG170" s="213"/>
      <c r="AH170" s="213"/>
      <c r="AI170" s="267"/>
      <c r="AJ170" s="351" t="str">
        <f t="shared" si="63"/>
        <v/>
      </c>
      <c r="AK170" s="358"/>
      <c r="BN170" s="171">
        <v>24</v>
      </c>
    </row>
    <row r="171" spans="1:67" ht="3.95" customHeight="1">
      <c r="A171" s="267"/>
      <c r="B171" s="213"/>
      <c r="C171" s="213"/>
      <c r="D171" s="213"/>
      <c r="E171" s="213"/>
      <c r="F171" s="213"/>
      <c r="G171" s="213"/>
      <c r="H171" s="213"/>
      <c r="I171" s="213"/>
      <c r="J171" s="213"/>
      <c r="K171" s="213"/>
      <c r="L171" s="213"/>
      <c r="M171" s="213"/>
      <c r="N171" s="213"/>
      <c r="O171" s="213"/>
      <c r="P171" s="213"/>
      <c r="Q171" s="311"/>
      <c r="R171" s="213"/>
      <c r="S171" s="213"/>
      <c r="T171" s="213"/>
      <c r="U171" s="213"/>
      <c r="V171" s="213"/>
      <c r="W171" s="213"/>
      <c r="X171" s="213"/>
      <c r="Y171" s="213"/>
      <c r="Z171" s="213"/>
      <c r="AA171" s="213"/>
      <c r="AB171" s="213"/>
      <c r="AC171" s="213"/>
      <c r="AD171" s="213"/>
      <c r="AE171" s="213"/>
      <c r="AF171" s="213"/>
      <c r="AG171" s="213"/>
      <c r="AH171" s="213"/>
      <c r="AI171" s="267"/>
      <c r="AJ171" s="351">
        <f t="shared" si="63"/>
        <v>0</v>
      </c>
      <c r="AK171" s="358"/>
    </row>
    <row r="172" spans="1:67" ht="17.100000000000001" customHeight="1">
      <c r="A172" s="267"/>
      <c r="B172" s="213"/>
      <c r="C172" s="603" t="s">
        <v>3597</v>
      </c>
      <c r="D172" s="604"/>
      <c r="E172" s="604"/>
      <c r="F172" s="604"/>
      <c r="G172" s="604"/>
      <c r="H172" s="604"/>
      <c r="I172" s="604"/>
      <c r="J172" s="604"/>
      <c r="K172" s="604"/>
      <c r="L172" s="604"/>
      <c r="M172" s="604"/>
      <c r="N172" s="342" t="s">
        <v>1711</v>
      </c>
      <c r="O172" s="270"/>
      <c r="P172" s="342"/>
      <c r="Q172" s="271"/>
      <c r="R172" s="601" t="s">
        <v>1802</v>
      </c>
      <c r="S172" s="601"/>
      <c r="T172" s="601"/>
      <c r="U172" s="601"/>
      <c r="V172" s="601"/>
      <c r="W172" s="601"/>
      <c r="X172" s="601"/>
      <c r="Y172" s="601"/>
      <c r="Z172" s="601"/>
      <c r="AA172" s="601"/>
      <c r="AB172" s="601"/>
      <c r="AC172" s="601"/>
      <c r="AD172" s="601"/>
      <c r="AE172" s="602"/>
      <c r="AF172" s="585" t="s">
        <v>1882</v>
      </c>
      <c r="AG172" s="586"/>
      <c r="AH172" s="213"/>
      <c r="AI172" s="267"/>
      <c r="AJ172" s="351">
        <f t="shared" si="63"/>
        <v>0</v>
      </c>
      <c r="AK172" s="358"/>
    </row>
    <row r="173" spans="1:67" ht="3.95" customHeight="1">
      <c r="A173" s="267"/>
      <c r="B173" s="213"/>
      <c r="C173" s="208"/>
      <c r="D173" s="217"/>
      <c r="E173" s="217"/>
      <c r="F173" s="217"/>
      <c r="G173" s="217"/>
      <c r="H173" s="217"/>
      <c r="I173" s="217"/>
      <c r="J173" s="217"/>
      <c r="K173" s="217"/>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13"/>
      <c r="AI173" s="267"/>
      <c r="AJ173" s="351">
        <f t="shared" si="63"/>
        <v>0</v>
      </c>
      <c r="AK173" s="358"/>
    </row>
    <row r="174" spans="1:67" ht="15" customHeight="1">
      <c r="A174" s="267"/>
      <c r="B174" s="213"/>
      <c r="C174" s="213"/>
      <c r="D174" s="242">
        <v>1</v>
      </c>
      <c r="E174" s="227"/>
      <c r="F174" s="423"/>
      <c r="G174" s="372"/>
      <c r="H174" s="423"/>
      <c r="I174" s="338"/>
      <c r="J174" s="484"/>
      <c r="K174" s="594"/>
      <c r="L174" s="594"/>
      <c r="M174" s="594"/>
      <c r="N174" s="485"/>
      <c r="O174" s="258"/>
      <c r="P174" s="434"/>
      <c r="Q174" s="336"/>
      <c r="R174" s="434"/>
      <c r="S174" s="258"/>
      <c r="T174" s="484"/>
      <c r="U174" s="594"/>
      <c r="V174" s="594"/>
      <c r="W174" s="594"/>
      <c r="X174" s="594"/>
      <c r="Y174" s="594"/>
      <c r="Z174" s="485"/>
      <c r="AA174" s="337"/>
      <c r="AB174" s="423"/>
      <c r="AC174" s="282"/>
      <c r="AD174" s="350" t="str">
        <f>IF(AB174="","",IF(AB174="Responsable ",1,0.5))</f>
        <v/>
      </c>
      <c r="AE174" s="273"/>
      <c r="AF174" s="427" t="str">
        <f>IF(AD174="","",AD174*20)</f>
        <v/>
      </c>
      <c r="AG174" s="213"/>
      <c r="AH174" s="213"/>
      <c r="AI174" s="267"/>
      <c r="AJ174" s="351" t="str">
        <f t="shared" si="63"/>
        <v/>
      </c>
      <c r="AK174" s="358"/>
    </row>
    <row r="175" spans="1:67" ht="15" customHeight="1">
      <c r="A175" s="267"/>
      <c r="B175" s="213"/>
      <c r="C175" s="213"/>
      <c r="D175" s="242">
        <v>2</v>
      </c>
      <c r="E175" s="227"/>
      <c r="F175" s="423"/>
      <c r="G175" s="372"/>
      <c r="H175" s="423"/>
      <c r="I175" s="338"/>
      <c r="J175" s="484"/>
      <c r="K175" s="594"/>
      <c r="L175" s="594"/>
      <c r="M175" s="594"/>
      <c r="N175" s="485"/>
      <c r="O175" s="258"/>
      <c r="P175" s="434"/>
      <c r="Q175" s="336"/>
      <c r="R175" s="434"/>
      <c r="S175" s="258"/>
      <c r="T175" s="484"/>
      <c r="U175" s="594"/>
      <c r="V175" s="594"/>
      <c r="W175" s="594"/>
      <c r="X175" s="594"/>
      <c r="Y175" s="594"/>
      <c r="Z175" s="485"/>
      <c r="AA175" s="337"/>
      <c r="AB175" s="423"/>
      <c r="AC175" s="282"/>
      <c r="AD175" s="350" t="str">
        <f t="shared" ref="AD175:AD176" si="69">IF(AB175="","",IF(AB175="Responsable ",1,0.5))</f>
        <v/>
      </c>
      <c r="AE175" s="273"/>
      <c r="AF175" s="430" t="str">
        <f t="shared" ref="AF175:AF176" si="70">IF(AD175="","",AD175*20)</f>
        <v/>
      </c>
      <c r="AG175" s="213"/>
      <c r="AH175" s="213"/>
      <c r="AI175" s="267"/>
      <c r="AJ175" s="351" t="str">
        <f t="shared" si="63"/>
        <v/>
      </c>
      <c r="AK175" s="358"/>
    </row>
    <row r="176" spans="1:67" ht="15" customHeight="1">
      <c r="A176" s="267"/>
      <c r="B176" s="213"/>
      <c r="C176" s="213"/>
      <c r="D176" s="242">
        <v>3</v>
      </c>
      <c r="E176" s="227"/>
      <c r="F176" s="423"/>
      <c r="G176" s="372"/>
      <c r="H176" s="423"/>
      <c r="I176" s="338"/>
      <c r="J176" s="484"/>
      <c r="K176" s="594"/>
      <c r="L176" s="594"/>
      <c r="M176" s="594"/>
      <c r="N176" s="485"/>
      <c r="O176" s="258"/>
      <c r="P176" s="434"/>
      <c r="Q176" s="336"/>
      <c r="R176" s="434"/>
      <c r="S176" s="258"/>
      <c r="T176" s="484"/>
      <c r="U176" s="594"/>
      <c r="V176" s="594"/>
      <c r="W176" s="594"/>
      <c r="X176" s="594"/>
      <c r="Y176" s="594"/>
      <c r="Z176" s="485"/>
      <c r="AA176" s="337"/>
      <c r="AB176" s="423"/>
      <c r="AC176" s="282"/>
      <c r="AD176" s="350" t="str">
        <f t="shared" si="69"/>
        <v/>
      </c>
      <c r="AE176" s="273"/>
      <c r="AF176" s="430" t="str">
        <f t="shared" si="70"/>
        <v/>
      </c>
      <c r="AG176" s="213"/>
      <c r="AH176" s="213"/>
      <c r="AI176" s="267"/>
      <c r="AJ176" s="351" t="str">
        <f t="shared" si="63"/>
        <v/>
      </c>
      <c r="AK176" s="358"/>
      <c r="BO176" s="171">
        <v>25</v>
      </c>
    </row>
    <row r="177" spans="1:69" ht="3.95" customHeight="1">
      <c r="A177" s="267"/>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67"/>
      <c r="AJ177" s="351">
        <f t="shared" si="63"/>
        <v>0</v>
      </c>
      <c r="AK177" s="358"/>
    </row>
    <row r="178" spans="1:69" ht="17.100000000000001" customHeight="1">
      <c r="A178" s="267"/>
      <c r="B178" s="213"/>
      <c r="C178" s="603" t="s">
        <v>3598</v>
      </c>
      <c r="D178" s="604"/>
      <c r="E178" s="604"/>
      <c r="F178" s="604"/>
      <c r="G178" s="604"/>
      <c r="H178" s="604"/>
      <c r="I178" s="604"/>
      <c r="J178" s="604"/>
      <c r="K178" s="604"/>
      <c r="L178" s="604"/>
      <c r="M178" s="604"/>
      <c r="N178" s="342" t="s">
        <v>1712</v>
      </c>
      <c r="O178" s="270"/>
      <c r="P178" s="342"/>
      <c r="Q178" s="271"/>
      <c r="R178" s="601" t="s">
        <v>1803</v>
      </c>
      <c r="S178" s="601"/>
      <c r="T178" s="601"/>
      <c r="U178" s="601"/>
      <c r="V178" s="601"/>
      <c r="W178" s="601"/>
      <c r="X178" s="601"/>
      <c r="Y178" s="601"/>
      <c r="Z178" s="601"/>
      <c r="AA178" s="601"/>
      <c r="AB178" s="601"/>
      <c r="AC178" s="601"/>
      <c r="AD178" s="601"/>
      <c r="AE178" s="602"/>
      <c r="AF178" s="585" t="s">
        <v>1905</v>
      </c>
      <c r="AG178" s="586"/>
      <c r="AH178" s="213"/>
      <c r="AI178" s="267"/>
      <c r="AJ178" s="351">
        <f t="shared" si="63"/>
        <v>0</v>
      </c>
      <c r="AK178" s="358"/>
    </row>
    <row r="179" spans="1:69" ht="5.0999999999999996" customHeight="1">
      <c r="A179" s="267"/>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67"/>
      <c r="AJ179" s="351">
        <f t="shared" si="63"/>
        <v>0</v>
      </c>
      <c r="AK179" s="358"/>
    </row>
    <row r="180" spans="1:69" ht="15" customHeight="1">
      <c r="A180" s="267"/>
      <c r="B180" s="213"/>
      <c r="C180" s="213"/>
      <c r="D180" s="242">
        <v>1</v>
      </c>
      <c r="E180" s="227"/>
      <c r="F180" s="423"/>
      <c r="G180" s="372"/>
      <c r="H180" s="423"/>
      <c r="I180" s="338"/>
      <c r="J180" s="484"/>
      <c r="K180" s="594"/>
      <c r="L180" s="594"/>
      <c r="M180" s="594"/>
      <c r="N180" s="485"/>
      <c r="O180" s="258"/>
      <c r="P180" s="434"/>
      <c r="Q180" s="336"/>
      <c r="R180" s="434"/>
      <c r="S180" s="258"/>
      <c r="T180" s="484"/>
      <c r="U180" s="594"/>
      <c r="V180" s="594"/>
      <c r="W180" s="594"/>
      <c r="X180" s="594"/>
      <c r="Y180" s="594"/>
      <c r="Z180" s="485"/>
      <c r="AA180" s="337"/>
      <c r="AB180" s="423"/>
      <c r="AC180" s="282"/>
      <c r="AD180" s="350" t="str">
        <f>IF(AB180="","",IF(AB180="Responsable ",1,0.5))</f>
        <v/>
      </c>
      <c r="AE180" s="273"/>
      <c r="AF180" s="427" t="str">
        <f>IF(AD180="","",AD180*16)</f>
        <v/>
      </c>
      <c r="AG180" s="213"/>
      <c r="AH180" s="213"/>
      <c r="AI180" s="267"/>
      <c r="AJ180" s="351" t="str">
        <f t="shared" si="63"/>
        <v/>
      </c>
      <c r="AK180" s="358"/>
    </row>
    <row r="181" spans="1:69" ht="15" customHeight="1">
      <c r="A181" s="267"/>
      <c r="B181" s="213"/>
      <c r="C181" s="213"/>
      <c r="D181" s="242">
        <v>2</v>
      </c>
      <c r="E181" s="227"/>
      <c r="F181" s="423"/>
      <c r="G181" s="372"/>
      <c r="H181" s="423"/>
      <c r="I181" s="338"/>
      <c r="J181" s="484"/>
      <c r="K181" s="594"/>
      <c r="L181" s="594"/>
      <c r="M181" s="594"/>
      <c r="N181" s="485"/>
      <c r="O181" s="258"/>
      <c r="P181" s="434"/>
      <c r="Q181" s="336"/>
      <c r="R181" s="434"/>
      <c r="S181" s="258"/>
      <c r="T181" s="484"/>
      <c r="U181" s="594"/>
      <c r="V181" s="594"/>
      <c r="W181" s="594"/>
      <c r="X181" s="594"/>
      <c r="Y181" s="594"/>
      <c r="Z181" s="485"/>
      <c r="AA181" s="337"/>
      <c r="AB181" s="423"/>
      <c r="AC181" s="282"/>
      <c r="AD181" s="350" t="str">
        <f t="shared" ref="AD181:AD182" si="71">IF(AB181="","",IF(AB181="Responsable ",1,0.5))</f>
        <v/>
      </c>
      <c r="AE181" s="273"/>
      <c r="AF181" s="430" t="str">
        <f t="shared" ref="AF181:AF182" si="72">IF(AD181="","",AD181*16)</f>
        <v/>
      </c>
      <c r="AG181" s="213"/>
      <c r="AH181" s="213"/>
      <c r="AI181" s="267"/>
      <c r="AJ181" s="351" t="str">
        <f t="shared" si="63"/>
        <v/>
      </c>
      <c r="AK181" s="358"/>
    </row>
    <row r="182" spans="1:69" ht="15" customHeight="1">
      <c r="A182" s="267"/>
      <c r="B182" s="213"/>
      <c r="C182" s="213"/>
      <c r="D182" s="242">
        <v>3</v>
      </c>
      <c r="E182" s="227"/>
      <c r="F182" s="423"/>
      <c r="G182" s="372"/>
      <c r="H182" s="423"/>
      <c r="I182" s="338"/>
      <c r="J182" s="484"/>
      <c r="K182" s="594"/>
      <c r="L182" s="594"/>
      <c r="M182" s="594"/>
      <c r="N182" s="485"/>
      <c r="O182" s="258"/>
      <c r="P182" s="434"/>
      <c r="Q182" s="336"/>
      <c r="R182" s="434"/>
      <c r="S182" s="258"/>
      <c r="T182" s="484"/>
      <c r="U182" s="594"/>
      <c r="V182" s="594"/>
      <c r="W182" s="594"/>
      <c r="X182" s="594"/>
      <c r="Y182" s="594"/>
      <c r="Z182" s="485"/>
      <c r="AA182" s="337"/>
      <c r="AB182" s="423"/>
      <c r="AC182" s="282"/>
      <c r="AD182" s="350" t="str">
        <f t="shared" si="71"/>
        <v/>
      </c>
      <c r="AE182" s="273"/>
      <c r="AF182" s="430" t="str">
        <f t="shared" si="72"/>
        <v/>
      </c>
      <c r="AG182" s="213"/>
      <c r="AH182" s="213"/>
      <c r="AI182" s="267"/>
      <c r="AJ182" s="351" t="str">
        <f t="shared" si="63"/>
        <v/>
      </c>
      <c r="AK182" s="358"/>
      <c r="BP182" s="171">
        <v>26</v>
      </c>
    </row>
    <row r="183" spans="1:69" ht="3.95" customHeight="1">
      <c r="A183" s="267"/>
      <c r="B183" s="213"/>
      <c r="C183" s="213"/>
      <c r="D183" s="213"/>
      <c r="E183" s="213"/>
      <c r="F183" s="213"/>
      <c r="G183" s="213"/>
      <c r="H183" s="213"/>
      <c r="I183" s="213"/>
      <c r="J183" s="219"/>
      <c r="K183" s="219"/>
      <c r="L183" s="219"/>
      <c r="M183" s="219"/>
      <c r="N183" s="219"/>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67"/>
      <c r="AJ183" s="351">
        <f t="shared" si="63"/>
        <v>0</v>
      </c>
      <c r="AK183" s="358"/>
    </row>
    <row r="184" spans="1:69" ht="17.100000000000001" customHeight="1">
      <c r="A184" s="267"/>
      <c r="B184" s="213"/>
      <c r="C184" s="603" t="s">
        <v>3599</v>
      </c>
      <c r="D184" s="604"/>
      <c r="E184" s="604"/>
      <c r="F184" s="604"/>
      <c r="G184" s="604"/>
      <c r="H184" s="604"/>
      <c r="I184" s="604"/>
      <c r="J184" s="604"/>
      <c r="K184" s="604"/>
      <c r="L184" s="604"/>
      <c r="M184" s="604"/>
      <c r="N184" s="342" t="s">
        <v>1713</v>
      </c>
      <c r="O184" s="270"/>
      <c r="P184" s="342"/>
      <c r="Q184" s="271"/>
      <c r="R184" s="601" t="s">
        <v>1804</v>
      </c>
      <c r="S184" s="601"/>
      <c r="T184" s="601"/>
      <c r="U184" s="601"/>
      <c r="V184" s="601"/>
      <c r="W184" s="601"/>
      <c r="X184" s="601"/>
      <c r="Y184" s="601"/>
      <c r="Z184" s="601"/>
      <c r="AA184" s="601"/>
      <c r="AB184" s="601"/>
      <c r="AC184" s="601"/>
      <c r="AD184" s="601"/>
      <c r="AE184" s="602"/>
      <c r="AF184" s="585" t="s">
        <v>1875</v>
      </c>
      <c r="AG184" s="586"/>
      <c r="AH184" s="213"/>
      <c r="AI184" s="267"/>
      <c r="AJ184" s="351">
        <f t="shared" si="63"/>
        <v>0</v>
      </c>
      <c r="AK184" s="358"/>
    </row>
    <row r="185" spans="1:69" ht="3.95" customHeight="1">
      <c r="A185" s="267"/>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67"/>
      <c r="AJ185" s="351">
        <f t="shared" si="63"/>
        <v>0</v>
      </c>
      <c r="AK185" s="358"/>
    </row>
    <row r="186" spans="1:69" ht="15" customHeight="1">
      <c r="A186" s="267"/>
      <c r="B186" s="213"/>
      <c r="C186" s="213"/>
      <c r="D186" s="242">
        <v>1</v>
      </c>
      <c r="E186" s="227"/>
      <c r="F186" s="423"/>
      <c r="G186" s="372"/>
      <c r="H186" s="423"/>
      <c r="I186" s="338"/>
      <c r="J186" s="484"/>
      <c r="K186" s="594"/>
      <c r="L186" s="594"/>
      <c r="M186" s="594"/>
      <c r="N186" s="485"/>
      <c r="O186" s="258"/>
      <c r="P186" s="434"/>
      <c r="Q186" s="336"/>
      <c r="R186" s="434"/>
      <c r="S186" s="258"/>
      <c r="T186" s="484"/>
      <c r="U186" s="594"/>
      <c r="V186" s="594"/>
      <c r="W186" s="594"/>
      <c r="X186" s="594"/>
      <c r="Y186" s="594"/>
      <c r="Z186" s="485"/>
      <c r="AA186" s="337"/>
      <c r="AB186" s="423"/>
      <c r="AC186" s="282"/>
      <c r="AD186" s="350" t="str">
        <f>IF(AB186="","",IF(AB186="Responsable ",1,0.5))</f>
        <v/>
      </c>
      <c r="AE186" s="273"/>
      <c r="AF186" s="427" t="str">
        <f>IF(AD186="","",AD186*12)</f>
        <v/>
      </c>
      <c r="AG186" s="213"/>
      <c r="AH186" s="213"/>
      <c r="AI186" s="267"/>
      <c r="AJ186" s="351" t="str">
        <f t="shared" si="63"/>
        <v/>
      </c>
      <c r="AK186" s="358"/>
    </row>
    <row r="187" spans="1:69" ht="15" customHeight="1">
      <c r="A187" s="267"/>
      <c r="B187" s="213"/>
      <c r="C187" s="213"/>
      <c r="D187" s="242">
        <v>2</v>
      </c>
      <c r="E187" s="227"/>
      <c r="F187" s="423"/>
      <c r="G187" s="372"/>
      <c r="H187" s="423"/>
      <c r="I187" s="338"/>
      <c r="J187" s="484"/>
      <c r="K187" s="594"/>
      <c r="L187" s="594"/>
      <c r="M187" s="594"/>
      <c r="N187" s="485"/>
      <c r="O187" s="258"/>
      <c r="P187" s="434"/>
      <c r="Q187" s="336"/>
      <c r="R187" s="434"/>
      <c r="S187" s="258"/>
      <c r="T187" s="484"/>
      <c r="U187" s="594"/>
      <c r="V187" s="594"/>
      <c r="W187" s="594"/>
      <c r="X187" s="594"/>
      <c r="Y187" s="594"/>
      <c r="Z187" s="485"/>
      <c r="AA187" s="337"/>
      <c r="AB187" s="423"/>
      <c r="AC187" s="282"/>
      <c r="AD187" s="350" t="str">
        <f t="shared" ref="AD187:AD188" si="73">IF(AB187="","",IF(AB187="Responsable ",1,0.5))</f>
        <v/>
      </c>
      <c r="AE187" s="273"/>
      <c r="AF187" s="430" t="str">
        <f t="shared" ref="AF187:AF188" si="74">IF(AD187="","",AD187*12)</f>
        <v/>
      </c>
      <c r="AG187" s="213"/>
      <c r="AH187" s="213"/>
      <c r="AI187" s="267"/>
      <c r="AJ187" s="351" t="str">
        <f t="shared" si="63"/>
        <v/>
      </c>
      <c r="AK187" s="358"/>
    </row>
    <row r="188" spans="1:69" ht="15" customHeight="1">
      <c r="A188" s="267"/>
      <c r="B188" s="213"/>
      <c r="C188" s="213"/>
      <c r="D188" s="242">
        <v>3</v>
      </c>
      <c r="E188" s="227"/>
      <c r="F188" s="423"/>
      <c r="G188" s="372"/>
      <c r="H188" s="423"/>
      <c r="I188" s="338"/>
      <c r="J188" s="484"/>
      <c r="K188" s="594"/>
      <c r="L188" s="594"/>
      <c r="M188" s="594"/>
      <c r="N188" s="485"/>
      <c r="O188" s="258"/>
      <c r="P188" s="434"/>
      <c r="Q188" s="336"/>
      <c r="R188" s="434"/>
      <c r="S188" s="258"/>
      <c r="T188" s="484"/>
      <c r="U188" s="594"/>
      <c r="V188" s="594"/>
      <c r="W188" s="594"/>
      <c r="X188" s="594"/>
      <c r="Y188" s="594"/>
      <c r="Z188" s="485"/>
      <c r="AA188" s="337"/>
      <c r="AB188" s="423"/>
      <c r="AC188" s="282"/>
      <c r="AD188" s="350" t="str">
        <f t="shared" si="73"/>
        <v/>
      </c>
      <c r="AE188" s="273"/>
      <c r="AF188" s="430" t="str">
        <f t="shared" si="74"/>
        <v/>
      </c>
      <c r="AG188" s="213"/>
      <c r="AH188" s="213"/>
      <c r="AI188" s="267"/>
      <c r="AJ188" s="351" t="str">
        <f t="shared" si="63"/>
        <v/>
      </c>
      <c r="AK188" s="358"/>
      <c r="BQ188" s="171">
        <v>27</v>
      </c>
    </row>
    <row r="189" spans="1:69" ht="3.95" customHeight="1">
      <c r="A189" s="267"/>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67"/>
      <c r="AJ189" s="351">
        <f t="shared" si="63"/>
        <v>0</v>
      </c>
      <c r="AK189" s="358"/>
    </row>
    <row r="190" spans="1:69" ht="17.100000000000001" customHeight="1">
      <c r="A190" s="267"/>
      <c r="B190" s="213"/>
      <c r="C190" s="603" t="s">
        <v>3600</v>
      </c>
      <c r="D190" s="604"/>
      <c r="E190" s="604"/>
      <c r="F190" s="604"/>
      <c r="G190" s="604"/>
      <c r="H190" s="604"/>
      <c r="I190" s="604"/>
      <c r="J190" s="604"/>
      <c r="K190" s="604"/>
      <c r="L190" s="604"/>
      <c r="M190" s="604"/>
      <c r="N190" s="342" t="s">
        <v>1806</v>
      </c>
      <c r="O190" s="270"/>
      <c r="P190" s="342"/>
      <c r="Q190" s="271"/>
      <c r="R190" s="601" t="s">
        <v>1805</v>
      </c>
      <c r="S190" s="601"/>
      <c r="T190" s="601"/>
      <c r="U190" s="601"/>
      <c r="V190" s="601"/>
      <c r="W190" s="601"/>
      <c r="X190" s="601"/>
      <c r="Y190" s="601"/>
      <c r="Z190" s="601"/>
      <c r="AA190" s="601"/>
      <c r="AB190" s="601"/>
      <c r="AC190" s="601"/>
      <c r="AD190" s="601"/>
      <c r="AE190" s="602"/>
      <c r="AF190" s="585" t="s">
        <v>1901</v>
      </c>
      <c r="AG190" s="586"/>
      <c r="AH190" s="213"/>
      <c r="AI190" s="267"/>
      <c r="AJ190" s="351">
        <f t="shared" si="63"/>
        <v>0</v>
      </c>
      <c r="AK190" s="358"/>
    </row>
    <row r="191" spans="1:69" ht="3.95" customHeight="1">
      <c r="A191" s="267"/>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67"/>
      <c r="AJ191" s="351">
        <f t="shared" si="63"/>
        <v>0</v>
      </c>
      <c r="AK191" s="358"/>
    </row>
    <row r="192" spans="1:69" ht="15" customHeight="1">
      <c r="A192" s="267"/>
      <c r="B192" s="213"/>
      <c r="C192" s="213"/>
      <c r="D192" s="242">
        <v>1</v>
      </c>
      <c r="E192" s="227"/>
      <c r="F192" s="423"/>
      <c r="G192" s="372"/>
      <c r="H192" s="423"/>
      <c r="I192" s="338"/>
      <c r="J192" s="484"/>
      <c r="K192" s="594"/>
      <c r="L192" s="594"/>
      <c r="M192" s="594"/>
      <c r="N192" s="485"/>
      <c r="O192" s="258"/>
      <c r="P192" s="434"/>
      <c r="Q192" s="336"/>
      <c r="R192" s="434"/>
      <c r="S192" s="258"/>
      <c r="T192" s="484"/>
      <c r="U192" s="594"/>
      <c r="V192" s="594"/>
      <c r="W192" s="594"/>
      <c r="X192" s="594"/>
      <c r="Y192" s="594"/>
      <c r="Z192" s="485"/>
      <c r="AA192" s="337"/>
      <c r="AB192" s="423"/>
      <c r="AC192" s="282"/>
      <c r="AD192" s="350" t="str">
        <f>IF(AB192="","",IF(AB192="Responsable ",1,0.5))</f>
        <v/>
      </c>
      <c r="AE192" s="273"/>
      <c r="AF192" s="427" t="str">
        <f>IF(AD192="","",AD192*8)</f>
        <v/>
      </c>
      <c r="AG192" s="213"/>
      <c r="AH192" s="213"/>
      <c r="AI192" s="267"/>
      <c r="AJ192" s="351" t="str">
        <f t="shared" si="63"/>
        <v/>
      </c>
      <c r="AK192" s="358"/>
    </row>
    <row r="193" spans="1:72" ht="15" customHeight="1">
      <c r="A193" s="267"/>
      <c r="B193" s="213"/>
      <c r="C193" s="213"/>
      <c r="D193" s="242">
        <v>2</v>
      </c>
      <c r="E193" s="227"/>
      <c r="F193" s="423"/>
      <c r="G193" s="372"/>
      <c r="H193" s="423"/>
      <c r="I193" s="338"/>
      <c r="J193" s="484"/>
      <c r="K193" s="594"/>
      <c r="L193" s="594"/>
      <c r="M193" s="594"/>
      <c r="N193" s="485"/>
      <c r="O193" s="258"/>
      <c r="P193" s="434"/>
      <c r="Q193" s="336"/>
      <c r="R193" s="434"/>
      <c r="S193" s="258"/>
      <c r="T193" s="484"/>
      <c r="U193" s="594"/>
      <c r="V193" s="594"/>
      <c r="W193" s="594"/>
      <c r="X193" s="594"/>
      <c r="Y193" s="594"/>
      <c r="Z193" s="485"/>
      <c r="AA193" s="337"/>
      <c r="AB193" s="423"/>
      <c r="AC193" s="282"/>
      <c r="AD193" s="350" t="str">
        <f t="shared" ref="AD193:AD194" si="75">IF(AB193="","",IF(AB193="Responsable ",1,0.5))</f>
        <v/>
      </c>
      <c r="AE193" s="273"/>
      <c r="AF193" s="430" t="str">
        <f t="shared" ref="AF193:AF194" si="76">IF(AD193="","",AD193*8)</f>
        <v/>
      </c>
      <c r="AG193" s="213"/>
      <c r="AH193" s="213"/>
      <c r="AI193" s="267"/>
      <c r="AJ193" s="351" t="str">
        <f t="shared" si="63"/>
        <v/>
      </c>
      <c r="AK193" s="358"/>
    </row>
    <row r="194" spans="1:72" ht="15" customHeight="1">
      <c r="A194" s="267"/>
      <c r="B194" s="213"/>
      <c r="C194" s="213"/>
      <c r="D194" s="242">
        <v>3</v>
      </c>
      <c r="E194" s="227"/>
      <c r="F194" s="423"/>
      <c r="G194" s="372"/>
      <c r="H194" s="423"/>
      <c r="I194" s="338"/>
      <c r="J194" s="484"/>
      <c r="K194" s="594"/>
      <c r="L194" s="594"/>
      <c r="M194" s="594"/>
      <c r="N194" s="485"/>
      <c r="O194" s="258"/>
      <c r="P194" s="434"/>
      <c r="Q194" s="336"/>
      <c r="R194" s="434"/>
      <c r="S194" s="258"/>
      <c r="T194" s="484"/>
      <c r="U194" s="594"/>
      <c r="V194" s="594"/>
      <c r="W194" s="594"/>
      <c r="X194" s="594"/>
      <c r="Y194" s="594"/>
      <c r="Z194" s="485"/>
      <c r="AA194" s="337"/>
      <c r="AB194" s="423"/>
      <c r="AC194" s="282"/>
      <c r="AD194" s="350" t="str">
        <f t="shared" si="75"/>
        <v/>
      </c>
      <c r="AE194" s="273"/>
      <c r="AF194" s="430" t="str">
        <f t="shared" si="76"/>
        <v/>
      </c>
      <c r="AG194" s="213"/>
      <c r="AH194" s="213"/>
      <c r="AI194" s="267"/>
      <c r="AJ194" s="351" t="str">
        <f t="shared" si="63"/>
        <v/>
      </c>
      <c r="AK194" s="358"/>
      <c r="BR194" s="171">
        <v>28</v>
      </c>
    </row>
    <row r="195" spans="1:72" ht="3.95" customHeight="1">
      <c r="A195" s="267"/>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67"/>
      <c r="AJ195" s="351">
        <f t="shared" si="63"/>
        <v>0</v>
      </c>
      <c r="AK195" s="358"/>
    </row>
    <row r="196" spans="1:72" ht="17.100000000000001" customHeight="1">
      <c r="A196" s="267"/>
      <c r="B196" s="213"/>
      <c r="C196" s="603" t="s">
        <v>3660</v>
      </c>
      <c r="D196" s="604"/>
      <c r="E196" s="604"/>
      <c r="F196" s="604"/>
      <c r="G196" s="604"/>
      <c r="H196" s="604"/>
      <c r="I196" s="604"/>
      <c r="J196" s="604"/>
      <c r="K196" s="604"/>
      <c r="L196" s="604"/>
      <c r="M196" s="604"/>
      <c r="N196" s="342" t="s">
        <v>1807</v>
      </c>
      <c r="O196" s="270"/>
      <c r="P196" s="342"/>
      <c r="Q196" s="271"/>
      <c r="R196" s="601" t="s">
        <v>3662</v>
      </c>
      <c r="S196" s="601"/>
      <c r="T196" s="601"/>
      <c r="U196" s="601"/>
      <c r="V196" s="601"/>
      <c r="W196" s="601"/>
      <c r="X196" s="601"/>
      <c r="Y196" s="601"/>
      <c r="Z196" s="601"/>
      <c r="AA196" s="601"/>
      <c r="AB196" s="601"/>
      <c r="AC196" s="601"/>
      <c r="AD196" s="601"/>
      <c r="AE196" s="602"/>
      <c r="AF196" s="585" t="s">
        <v>1883</v>
      </c>
      <c r="AG196" s="586"/>
      <c r="AH196" s="213"/>
      <c r="AI196" s="267"/>
      <c r="AJ196" s="351">
        <f t="shared" si="63"/>
        <v>0</v>
      </c>
      <c r="AK196" s="358"/>
    </row>
    <row r="197" spans="1:72" ht="5.0999999999999996" customHeight="1">
      <c r="A197" s="267"/>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67"/>
      <c r="AJ197" s="351">
        <f t="shared" si="63"/>
        <v>0</v>
      </c>
      <c r="AK197" s="358"/>
    </row>
    <row r="198" spans="1:72" ht="15" customHeight="1">
      <c r="A198" s="267"/>
      <c r="B198" s="213"/>
      <c r="C198" s="213"/>
      <c r="D198" s="242">
        <v>1</v>
      </c>
      <c r="E198" s="227"/>
      <c r="F198" s="459" t="s">
        <v>3990</v>
      </c>
      <c r="G198" s="372"/>
      <c r="H198" s="459" t="s">
        <v>3991</v>
      </c>
      <c r="I198" s="338"/>
      <c r="J198" s="484" t="s">
        <v>3992</v>
      </c>
      <c r="K198" s="594"/>
      <c r="L198" s="594"/>
      <c r="M198" s="594"/>
      <c r="N198" s="485"/>
      <c r="O198" s="258"/>
      <c r="P198" s="434"/>
      <c r="Q198" s="336"/>
      <c r="R198" s="458" t="s">
        <v>3993</v>
      </c>
      <c r="S198" s="258"/>
      <c r="T198" s="484" t="s">
        <v>3994</v>
      </c>
      <c r="U198" s="594"/>
      <c r="V198" s="594"/>
      <c r="W198" s="594"/>
      <c r="X198" s="594"/>
      <c r="Y198" s="594"/>
      <c r="Z198" s="485"/>
      <c r="AA198" s="337"/>
      <c r="AB198" s="459" t="s">
        <v>3887</v>
      </c>
      <c r="AC198" s="282"/>
      <c r="AD198" s="350">
        <f>IF(AB198="","",IF(AB198="Responsable ",1,0.5))</f>
        <v>0.5</v>
      </c>
      <c r="AE198" s="227"/>
      <c r="AF198" s="427">
        <f>IF(AD198="","",AD198*15)</f>
        <v>7.5</v>
      </c>
      <c r="AG198" s="213"/>
      <c r="AH198" s="213"/>
      <c r="AI198" s="267"/>
      <c r="AJ198" s="351">
        <f t="shared" si="63"/>
        <v>7.5</v>
      </c>
      <c r="AK198" s="358"/>
    </row>
    <row r="199" spans="1:72" ht="15" customHeight="1">
      <c r="A199" s="267"/>
      <c r="B199" s="213"/>
      <c r="C199" s="213"/>
      <c r="D199" s="242">
        <v>2</v>
      </c>
      <c r="E199" s="227"/>
      <c r="F199" s="459" t="s">
        <v>3995</v>
      </c>
      <c r="G199" s="372"/>
      <c r="H199" s="459" t="s">
        <v>3996</v>
      </c>
      <c r="I199" s="338"/>
      <c r="J199" s="484" t="s">
        <v>3997</v>
      </c>
      <c r="K199" s="594"/>
      <c r="L199" s="594"/>
      <c r="M199" s="594"/>
      <c r="N199" s="485"/>
      <c r="O199" s="258"/>
      <c r="P199" s="434"/>
      <c r="Q199" s="336"/>
      <c r="R199" s="458" t="s">
        <v>3998</v>
      </c>
      <c r="S199" s="258"/>
      <c r="T199" s="484" t="s">
        <v>3999</v>
      </c>
      <c r="U199" s="594"/>
      <c r="V199" s="594"/>
      <c r="W199" s="594"/>
      <c r="X199" s="594"/>
      <c r="Y199" s="594"/>
      <c r="Z199" s="485"/>
      <c r="AA199" s="337"/>
      <c r="AB199" s="459" t="s">
        <v>3882</v>
      </c>
      <c r="AC199" s="282"/>
      <c r="AD199" s="350">
        <f t="shared" ref="AD199:AD200" si="77">IF(AB199="","",IF(AB199="Responsable ",1,0.5))</f>
        <v>0.5</v>
      </c>
      <c r="AE199" s="227"/>
      <c r="AF199" s="427">
        <f t="shared" ref="AF199:AF200" si="78">IF(AD199="","",AD199*15)</f>
        <v>7.5</v>
      </c>
      <c r="AG199" s="213"/>
      <c r="AH199" s="213"/>
      <c r="AI199" s="267"/>
      <c r="AJ199" s="351">
        <f t="shared" si="63"/>
        <v>7.5</v>
      </c>
      <c r="AK199" s="358"/>
    </row>
    <row r="200" spans="1:72" ht="15" customHeight="1">
      <c r="A200" s="267"/>
      <c r="B200" s="213"/>
      <c r="C200" s="213"/>
      <c r="D200" s="242">
        <v>3</v>
      </c>
      <c r="E200" s="227"/>
      <c r="F200" s="423"/>
      <c r="G200" s="372"/>
      <c r="H200" s="423"/>
      <c r="I200" s="338"/>
      <c r="J200" s="484"/>
      <c r="K200" s="594"/>
      <c r="L200" s="594"/>
      <c r="M200" s="594"/>
      <c r="N200" s="485"/>
      <c r="O200" s="258"/>
      <c r="P200" s="434"/>
      <c r="Q200" s="336"/>
      <c r="R200" s="434"/>
      <c r="S200" s="258"/>
      <c r="T200" s="484"/>
      <c r="U200" s="594"/>
      <c r="V200" s="594"/>
      <c r="W200" s="594"/>
      <c r="X200" s="594"/>
      <c r="Y200" s="594"/>
      <c r="Z200" s="485"/>
      <c r="AA200" s="337"/>
      <c r="AB200" s="423"/>
      <c r="AC200" s="282"/>
      <c r="AD200" s="350" t="str">
        <f t="shared" si="77"/>
        <v/>
      </c>
      <c r="AE200" s="227"/>
      <c r="AF200" s="427" t="str">
        <f t="shared" si="78"/>
        <v/>
      </c>
      <c r="AG200" s="213"/>
      <c r="AH200" s="213"/>
      <c r="AI200" s="267"/>
      <c r="AJ200" s="351" t="str">
        <f t="shared" si="63"/>
        <v/>
      </c>
      <c r="AK200" s="358"/>
      <c r="BS200" s="171">
        <v>29</v>
      </c>
    </row>
    <row r="201" spans="1:72" ht="3.95" customHeight="1">
      <c r="A201" s="267"/>
      <c r="B201" s="21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67"/>
      <c r="AJ201" s="351">
        <f t="shared" si="63"/>
        <v>0</v>
      </c>
      <c r="AK201" s="358"/>
    </row>
    <row r="202" spans="1:72" ht="17.100000000000001" customHeight="1">
      <c r="A202" s="267"/>
      <c r="B202" s="213"/>
      <c r="C202" s="603" t="s">
        <v>3661</v>
      </c>
      <c r="D202" s="604"/>
      <c r="E202" s="604"/>
      <c r="F202" s="604"/>
      <c r="G202" s="604"/>
      <c r="H202" s="604"/>
      <c r="I202" s="604"/>
      <c r="J202" s="604"/>
      <c r="K202" s="604"/>
      <c r="L202" s="604"/>
      <c r="M202" s="604"/>
      <c r="N202" s="342" t="s">
        <v>1808</v>
      </c>
      <c r="O202" s="270"/>
      <c r="P202" s="342"/>
      <c r="Q202" s="271"/>
      <c r="R202" s="601" t="s">
        <v>3663</v>
      </c>
      <c r="S202" s="601"/>
      <c r="T202" s="601"/>
      <c r="U202" s="601"/>
      <c r="V202" s="601"/>
      <c r="W202" s="601"/>
      <c r="X202" s="601"/>
      <c r="Y202" s="601"/>
      <c r="Z202" s="601"/>
      <c r="AA202" s="601"/>
      <c r="AB202" s="601"/>
      <c r="AC202" s="601"/>
      <c r="AD202" s="601"/>
      <c r="AE202" s="602"/>
      <c r="AF202" s="585" t="s">
        <v>1883</v>
      </c>
      <c r="AG202" s="586"/>
      <c r="AH202" s="213"/>
      <c r="AI202" s="267"/>
      <c r="AJ202" s="351">
        <f t="shared" si="63"/>
        <v>0</v>
      </c>
      <c r="AK202" s="358"/>
    </row>
    <row r="203" spans="1:72" ht="3.95" customHeight="1">
      <c r="A203" s="267"/>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67"/>
      <c r="AJ203" s="351">
        <f t="shared" si="63"/>
        <v>0</v>
      </c>
      <c r="AK203" s="358"/>
    </row>
    <row r="204" spans="1:72" ht="15" customHeight="1">
      <c r="A204" s="267"/>
      <c r="B204" s="213"/>
      <c r="C204" s="213"/>
      <c r="D204" s="242">
        <v>1</v>
      </c>
      <c r="E204" s="227"/>
      <c r="F204" s="423"/>
      <c r="G204" s="372"/>
      <c r="H204" s="423"/>
      <c r="I204" s="338"/>
      <c r="J204" s="484"/>
      <c r="K204" s="594"/>
      <c r="L204" s="594"/>
      <c r="M204" s="594"/>
      <c r="N204" s="485"/>
      <c r="O204" s="258"/>
      <c r="P204" s="434"/>
      <c r="Q204" s="336"/>
      <c r="R204" s="434"/>
      <c r="S204" s="258"/>
      <c r="T204" s="484"/>
      <c r="U204" s="594"/>
      <c r="V204" s="594"/>
      <c r="W204" s="594"/>
      <c r="X204" s="594"/>
      <c r="Y204" s="594"/>
      <c r="Z204" s="485"/>
      <c r="AA204" s="337"/>
      <c r="AB204" s="423"/>
      <c r="AC204" s="282"/>
      <c r="AD204" s="350" t="str">
        <f>IF(AB204="","",IF(AB204="Responsable ",1,0.5))</f>
        <v/>
      </c>
      <c r="AE204" s="273"/>
      <c r="AF204" s="427" t="str">
        <f>IF(AD204="","",AD204*15)</f>
        <v/>
      </c>
      <c r="AG204" s="213"/>
      <c r="AH204" s="213"/>
      <c r="AI204" s="267"/>
      <c r="AJ204" s="351" t="str">
        <f t="shared" si="63"/>
        <v/>
      </c>
      <c r="AK204" s="358"/>
    </row>
    <row r="205" spans="1:72" ht="15" customHeight="1">
      <c r="A205" s="267"/>
      <c r="B205" s="213"/>
      <c r="C205" s="213"/>
      <c r="D205" s="242">
        <v>2</v>
      </c>
      <c r="E205" s="227"/>
      <c r="F205" s="423"/>
      <c r="G205" s="372"/>
      <c r="H205" s="423"/>
      <c r="I205" s="338"/>
      <c r="J205" s="484"/>
      <c r="K205" s="594"/>
      <c r="L205" s="594"/>
      <c r="M205" s="594"/>
      <c r="N205" s="485"/>
      <c r="O205" s="258"/>
      <c r="P205" s="434"/>
      <c r="Q205" s="336"/>
      <c r="R205" s="434"/>
      <c r="S205" s="258"/>
      <c r="T205" s="484"/>
      <c r="U205" s="594"/>
      <c r="V205" s="594"/>
      <c r="W205" s="594"/>
      <c r="X205" s="594"/>
      <c r="Y205" s="594"/>
      <c r="Z205" s="485"/>
      <c r="AA205" s="337"/>
      <c r="AB205" s="423"/>
      <c r="AC205" s="282"/>
      <c r="AD205" s="350" t="str">
        <f t="shared" ref="AD205:AD206" si="79">IF(AB205="","",IF(AB205="Responsable ",1,0.5))</f>
        <v/>
      </c>
      <c r="AE205" s="273"/>
      <c r="AF205" s="430" t="str">
        <f t="shared" ref="AF205:AF206" si="80">IF(AD205="","",AD205*15)</f>
        <v/>
      </c>
      <c r="AG205" s="213"/>
      <c r="AH205" s="213"/>
      <c r="AI205" s="267"/>
      <c r="AJ205" s="351" t="str">
        <f t="shared" si="63"/>
        <v/>
      </c>
      <c r="AK205" s="358"/>
    </row>
    <row r="206" spans="1:72" ht="15" customHeight="1">
      <c r="A206" s="267"/>
      <c r="B206" s="213"/>
      <c r="C206" s="213"/>
      <c r="D206" s="242">
        <v>3</v>
      </c>
      <c r="E206" s="227"/>
      <c r="F206" s="423"/>
      <c r="G206" s="372"/>
      <c r="H206" s="423"/>
      <c r="I206" s="338"/>
      <c r="J206" s="484"/>
      <c r="K206" s="594"/>
      <c r="L206" s="594"/>
      <c r="M206" s="594"/>
      <c r="N206" s="485"/>
      <c r="O206" s="258"/>
      <c r="P206" s="434"/>
      <c r="Q206" s="336"/>
      <c r="R206" s="434"/>
      <c r="S206" s="258"/>
      <c r="T206" s="484"/>
      <c r="U206" s="594"/>
      <c r="V206" s="594"/>
      <c r="W206" s="594"/>
      <c r="X206" s="594"/>
      <c r="Y206" s="594"/>
      <c r="Z206" s="485"/>
      <c r="AA206" s="337"/>
      <c r="AB206" s="423"/>
      <c r="AC206" s="282"/>
      <c r="AD206" s="350" t="str">
        <f t="shared" si="79"/>
        <v/>
      </c>
      <c r="AE206" s="273"/>
      <c r="AF206" s="430" t="str">
        <f t="shared" si="80"/>
        <v/>
      </c>
      <c r="AG206" s="213"/>
      <c r="AH206" s="213"/>
      <c r="AI206" s="267"/>
      <c r="AJ206" s="351" t="str">
        <f t="shared" si="63"/>
        <v/>
      </c>
      <c r="AK206" s="358"/>
      <c r="BT206" s="171">
        <v>30</v>
      </c>
    </row>
    <row r="207" spans="1:72" ht="3.95" customHeight="1">
      <c r="A207" s="267"/>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67"/>
      <c r="AJ207" s="351">
        <f t="shared" si="63"/>
        <v>0</v>
      </c>
      <c r="AK207" s="358"/>
    </row>
    <row r="208" spans="1:72" ht="15" customHeight="1">
      <c r="A208" s="267"/>
      <c r="B208" s="213"/>
      <c r="C208" s="603" t="s">
        <v>3601</v>
      </c>
      <c r="D208" s="604"/>
      <c r="E208" s="604"/>
      <c r="F208" s="604"/>
      <c r="G208" s="604"/>
      <c r="H208" s="604"/>
      <c r="I208" s="604"/>
      <c r="J208" s="604"/>
      <c r="K208" s="604"/>
      <c r="L208" s="604"/>
      <c r="M208" s="604"/>
      <c r="N208" s="342" t="s">
        <v>1809</v>
      </c>
      <c r="O208" s="270"/>
      <c r="P208" s="342"/>
      <c r="Q208" s="271"/>
      <c r="R208" s="601" t="s">
        <v>3679</v>
      </c>
      <c r="S208" s="601"/>
      <c r="T208" s="601"/>
      <c r="U208" s="601"/>
      <c r="V208" s="601"/>
      <c r="W208" s="601"/>
      <c r="X208" s="601"/>
      <c r="Y208" s="601"/>
      <c r="Z208" s="601"/>
      <c r="AA208" s="601"/>
      <c r="AB208" s="601"/>
      <c r="AC208" s="601"/>
      <c r="AD208" s="601"/>
      <c r="AE208" s="602"/>
      <c r="AF208" s="585" t="s">
        <v>1876</v>
      </c>
      <c r="AG208" s="586"/>
      <c r="AH208" s="213"/>
      <c r="AI208" s="267"/>
      <c r="AJ208" s="351">
        <f t="shared" si="63"/>
        <v>0</v>
      </c>
      <c r="AK208" s="358"/>
    </row>
    <row r="209" spans="1:74" ht="3.95" customHeight="1">
      <c r="A209" s="267"/>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67"/>
      <c r="AJ209" s="351">
        <f t="shared" ref="AJ209:AJ290" si="81">IF(OR(AF209="Valeur",AF209="القيمة"),0,IF(ISERROR(SEARCH("/",AF209)),AF209,0))</f>
        <v>0</v>
      </c>
      <c r="AK209" s="358"/>
    </row>
    <row r="210" spans="1:74" ht="15" customHeight="1">
      <c r="A210" s="267"/>
      <c r="B210" s="213"/>
      <c r="C210" s="213"/>
      <c r="D210" s="242">
        <v>1</v>
      </c>
      <c r="E210" s="227"/>
      <c r="F210" s="459" t="s">
        <v>4000</v>
      </c>
      <c r="G210" s="372"/>
      <c r="H210" s="459" t="s">
        <v>3991</v>
      </c>
      <c r="I210" s="338"/>
      <c r="J210" s="484" t="s">
        <v>4001</v>
      </c>
      <c r="K210" s="594"/>
      <c r="L210" s="594"/>
      <c r="M210" s="594"/>
      <c r="N210" s="485"/>
      <c r="O210" s="258"/>
      <c r="P210" s="434"/>
      <c r="Q210" s="336"/>
      <c r="R210" s="458" t="s">
        <v>4007</v>
      </c>
      <c r="S210" s="258"/>
      <c r="T210" s="484" t="s">
        <v>4008</v>
      </c>
      <c r="U210" s="594"/>
      <c r="V210" s="594"/>
      <c r="W210" s="594"/>
      <c r="X210" s="594"/>
      <c r="Y210" s="594"/>
      <c r="Z210" s="485"/>
      <c r="AA210" s="337"/>
      <c r="AB210" s="459" t="s">
        <v>3887</v>
      </c>
      <c r="AC210" s="282"/>
      <c r="AD210" s="350">
        <f>IF(AB210="","",IF(AB210="Responsable ",1,0.5))</f>
        <v>0.5</v>
      </c>
      <c r="AE210" s="273"/>
      <c r="AF210" s="427">
        <f>IF(AD210="","",AD210*6)</f>
        <v>3</v>
      </c>
      <c r="AG210" s="213"/>
      <c r="AH210" s="213"/>
      <c r="AI210" s="267"/>
      <c r="AJ210" s="351">
        <f t="shared" si="81"/>
        <v>3</v>
      </c>
      <c r="AK210" s="358"/>
    </row>
    <row r="211" spans="1:74" ht="15" customHeight="1">
      <c r="A211" s="267"/>
      <c r="B211" s="213"/>
      <c r="C211" s="213"/>
      <c r="D211" s="242">
        <v>2</v>
      </c>
      <c r="E211" s="227"/>
      <c r="F211" s="459" t="s">
        <v>4002</v>
      </c>
      <c r="G211" s="372"/>
      <c r="H211" s="459" t="s">
        <v>4003</v>
      </c>
      <c r="I211" s="338"/>
      <c r="J211" s="484" t="s">
        <v>4004</v>
      </c>
      <c r="K211" s="594"/>
      <c r="L211" s="594"/>
      <c r="M211" s="594"/>
      <c r="N211" s="485"/>
      <c r="O211" s="258"/>
      <c r="P211" s="434"/>
      <c r="Q211" s="336"/>
      <c r="R211" s="458" t="s">
        <v>4007</v>
      </c>
      <c r="S211" s="258"/>
      <c r="T211" s="484" t="s">
        <v>4009</v>
      </c>
      <c r="U211" s="594"/>
      <c r="V211" s="594"/>
      <c r="W211" s="594"/>
      <c r="X211" s="594"/>
      <c r="Y211" s="594"/>
      <c r="Z211" s="485"/>
      <c r="AA211" s="337"/>
      <c r="AB211" s="459" t="s">
        <v>3887</v>
      </c>
      <c r="AC211" s="282"/>
      <c r="AD211" s="350">
        <f t="shared" ref="AD211:AD212" si="82">IF(AB211="","",IF(AB211="Responsable ",1,0.5))</f>
        <v>0.5</v>
      </c>
      <c r="AE211" s="273"/>
      <c r="AF211" s="430">
        <f t="shared" ref="AF211:AF212" si="83">IF(AD211="","",AD211*6)</f>
        <v>3</v>
      </c>
      <c r="AG211" s="213"/>
      <c r="AH211" s="213"/>
      <c r="AI211" s="267"/>
      <c r="AJ211" s="351">
        <f t="shared" si="81"/>
        <v>3</v>
      </c>
      <c r="AK211" s="358"/>
    </row>
    <row r="212" spans="1:74" ht="15" customHeight="1">
      <c r="A212" s="267"/>
      <c r="B212" s="213"/>
      <c r="C212" s="213"/>
      <c r="D212" s="242">
        <v>3</v>
      </c>
      <c r="E212" s="227"/>
      <c r="F212" s="459" t="s">
        <v>4005</v>
      </c>
      <c r="G212" s="372"/>
      <c r="H212" s="459" t="s">
        <v>3991</v>
      </c>
      <c r="I212" s="338"/>
      <c r="J212" s="484" t="s">
        <v>4006</v>
      </c>
      <c r="K212" s="594"/>
      <c r="L212" s="594"/>
      <c r="M212" s="594"/>
      <c r="N212" s="485"/>
      <c r="O212" s="258"/>
      <c r="P212" s="434"/>
      <c r="Q212" s="336"/>
      <c r="R212" s="458" t="s">
        <v>4007</v>
      </c>
      <c r="S212" s="258"/>
      <c r="T212" s="484" t="s">
        <v>4010</v>
      </c>
      <c r="U212" s="594"/>
      <c r="V212" s="594"/>
      <c r="W212" s="594"/>
      <c r="X212" s="594"/>
      <c r="Y212" s="594"/>
      <c r="Z212" s="485"/>
      <c r="AA212" s="337"/>
      <c r="AB212" s="459" t="s">
        <v>3887</v>
      </c>
      <c r="AC212" s="282"/>
      <c r="AD212" s="350">
        <f t="shared" si="82"/>
        <v>0.5</v>
      </c>
      <c r="AE212" s="273"/>
      <c r="AF212" s="430">
        <f t="shared" si="83"/>
        <v>3</v>
      </c>
      <c r="AG212" s="213"/>
      <c r="AH212" s="213"/>
      <c r="AI212" s="267"/>
      <c r="AJ212" s="351">
        <f t="shared" si="81"/>
        <v>3</v>
      </c>
      <c r="AK212" s="358"/>
      <c r="BU212" s="171">
        <v>31</v>
      </c>
    </row>
    <row r="213" spans="1:74" ht="3.95" customHeight="1">
      <c r="A213" s="267"/>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67"/>
      <c r="AJ213" s="351">
        <f t="shared" si="81"/>
        <v>0</v>
      </c>
      <c r="AK213" s="358"/>
    </row>
    <row r="214" spans="1:74" ht="17.100000000000001" customHeight="1">
      <c r="A214" s="267"/>
      <c r="B214" s="213"/>
      <c r="C214" s="663" t="s">
        <v>3694</v>
      </c>
      <c r="D214" s="664"/>
      <c r="E214" s="664"/>
      <c r="F214" s="664"/>
      <c r="G214" s="664"/>
      <c r="H214" s="664"/>
      <c r="I214" s="664"/>
      <c r="J214" s="664"/>
      <c r="K214" s="664"/>
      <c r="L214" s="664"/>
      <c r="M214" s="664"/>
      <c r="N214" s="664"/>
      <c r="O214" s="664"/>
      <c r="P214" s="664"/>
      <c r="Q214" s="589" t="s">
        <v>3697</v>
      </c>
      <c r="R214" s="589"/>
      <c r="S214" s="589"/>
      <c r="T214" s="589"/>
      <c r="U214" s="589"/>
      <c r="V214" s="589"/>
      <c r="W214" s="589"/>
      <c r="X214" s="589"/>
      <c r="Y214" s="589"/>
      <c r="Z214" s="589"/>
      <c r="AA214" s="589"/>
      <c r="AB214" s="589"/>
      <c r="AC214" s="589"/>
      <c r="AD214" s="589"/>
      <c r="AE214" s="589"/>
      <c r="AF214" s="589"/>
      <c r="AG214" s="590"/>
      <c r="AH214" s="213"/>
      <c r="AI214" s="267"/>
      <c r="AJ214" s="351">
        <f t="shared" si="81"/>
        <v>0</v>
      </c>
      <c r="AK214" s="358"/>
    </row>
    <row r="215" spans="1:74" ht="3.95" customHeight="1">
      <c r="A215" s="267"/>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67"/>
      <c r="AJ215" s="351">
        <f t="shared" si="81"/>
        <v>0</v>
      </c>
      <c r="AK215" s="358"/>
    </row>
    <row r="216" spans="1:74" ht="17.100000000000001" customHeight="1">
      <c r="A216" s="267"/>
      <c r="B216" s="213"/>
      <c r="C216" s="603" t="s">
        <v>1810</v>
      </c>
      <c r="D216" s="604"/>
      <c r="E216" s="604"/>
      <c r="F216" s="604"/>
      <c r="G216" s="604"/>
      <c r="H216" s="604"/>
      <c r="I216" s="604"/>
      <c r="J216" s="604"/>
      <c r="K216" s="604"/>
      <c r="L216" s="604"/>
      <c r="M216" s="604"/>
      <c r="N216" s="342" t="s">
        <v>1777</v>
      </c>
      <c r="O216" s="270"/>
      <c r="P216" s="342"/>
      <c r="Q216" s="271"/>
      <c r="R216" s="601" t="s">
        <v>1815</v>
      </c>
      <c r="S216" s="601"/>
      <c r="T216" s="601"/>
      <c r="U216" s="601"/>
      <c r="V216" s="601"/>
      <c r="W216" s="601"/>
      <c r="X216" s="601"/>
      <c r="Y216" s="601"/>
      <c r="Z216" s="601"/>
      <c r="AA216" s="601"/>
      <c r="AB216" s="601"/>
      <c r="AC216" s="601"/>
      <c r="AD216" s="601"/>
      <c r="AE216" s="602"/>
      <c r="AF216" s="585" t="s">
        <v>1877</v>
      </c>
      <c r="AG216" s="586"/>
      <c r="AH216" s="213"/>
      <c r="AI216" s="267"/>
      <c r="AJ216" s="351">
        <f t="shared" si="81"/>
        <v>0</v>
      </c>
      <c r="AK216" s="358"/>
    </row>
    <row r="217" spans="1:74" ht="3.95" customHeight="1">
      <c r="A217" s="267"/>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67"/>
      <c r="AJ217" s="351">
        <f t="shared" si="81"/>
        <v>0</v>
      </c>
      <c r="AK217" s="358"/>
    </row>
    <row r="218" spans="1:74" ht="14.1" customHeight="1">
      <c r="A218" s="267"/>
      <c r="B218" s="213"/>
      <c r="C218" s="213"/>
      <c r="D218" s="280" t="s">
        <v>1698</v>
      </c>
      <c r="E218" s="273"/>
      <c r="F218" s="598" t="s">
        <v>1780</v>
      </c>
      <c r="G218" s="599"/>
      <c r="H218" s="599"/>
      <c r="I218" s="599"/>
      <c r="J218" s="600"/>
      <c r="K218" s="302"/>
      <c r="L218" s="281" t="s">
        <v>1818</v>
      </c>
      <c r="M218" s="321"/>
      <c r="N218" s="280" t="s">
        <v>3839</v>
      </c>
      <c r="O218" s="282"/>
      <c r="P218" s="611" t="s">
        <v>2074</v>
      </c>
      <c r="Q218" s="612"/>
      <c r="R218" s="613"/>
      <c r="S218" s="282"/>
      <c r="T218" s="617" t="s">
        <v>3680</v>
      </c>
      <c r="U218" s="618"/>
      <c r="V218" s="618"/>
      <c r="W218" s="619"/>
      <c r="X218" s="235"/>
      <c r="Y218" s="617" t="s">
        <v>1761</v>
      </c>
      <c r="Z218" s="618"/>
      <c r="AA218" s="618"/>
      <c r="AB218" s="619"/>
      <c r="AC218" s="311"/>
      <c r="AD218" s="283" t="s">
        <v>2079</v>
      </c>
      <c r="AE218" s="282"/>
      <c r="AF218" s="280" t="s">
        <v>1704</v>
      </c>
      <c r="AG218" s="213"/>
      <c r="AH218" s="213"/>
      <c r="AI218" s="267"/>
      <c r="AJ218" s="351">
        <f t="shared" si="81"/>
        <v>0</v>
      </c>
      <c r="AK218" s="358"/>
    </row>
    <row r="219" spans="1:74" s="233" customFormat="1" ht="14.1" customHeight="1">
      <c r="A219" s="320"/>
      <c r="B219" s="230"/>
      <c r="C219" s="230"/>
      <c r="D219" s="292" t="s">
        <v>794</v>
      </c>
      <c r="E219" s="273"/>
      <c r="F219" s="620" t="s">
        <v>802</v>
      </c>
      <c r="G219" s="621"/>
      <c r="H219" s="621"/>
      <c r="I219" s="621"/>
      <c r="J219" s="622"/>
      <c r="K219" s="302"/>
      <c r="L219" s="293" t="s">
        <v>808</v>
      </c>
      <c r="M219" s="321"/>
      <c r="N219" s="292" t="s">
        <v>3836</v>
      </c>
      <c r="O219" s="282"/>
      <c r="P219" s="614" t="s">
        <v>2073</v>
      </c>
      <c r="Q219" s="615"/>
      <c r="R219" s="616"/>
      <c r="S219" s="282"/>
      <c r="T219" s="591" t="s">
        <v>3678</v>
      </c>
      <c r="U219" s="592"/>
      <c r="V219" s="592"/>
      <c r="W219" s="593"/>
      <c r="X219" s="235"/>
      <c r="Y219" s="591" t="s">
        <v>1817</v>
      </c>
      <c r="Z219" s="592"/>
      <c r="AA219" s="592"/>
      <c r="AB219" s="593"/>
      <c r="AC219" s="311"/>
      <c r="AD219" s="294" t="s">
        <v>796</v>
      </c>
      <c r="AE219" s="282"/>
      <c r="AF219" s="292" t="s">
        <v>797</v>
      </c>
      <c r="AG219" s="230"/>
      <c r="AH219" s="230"/>
      <c r="AI219" s="267"/>
      <c r="AJ219" s="351">
        <f t="shared" si="81"/>
        <v>0</v>
      </c>
      <c r="AK219" s="358"/>
    </row>
    <row r="220" spans="1:74" ht="3.95" customHeight="1">
      <c r="A220" s="267"/>
      <c r="B220" s="213"/>
      <c r="C220" s="208"/>
      <c r="D220" s="217"/>
      <c r="E220" s="217"/>
      <c r="F220" s="217"/>
      <c r="G220" s="217"/>
      <c r="H220" s="217"/>
      <c r="I220" s="302"/>
      <c r="J220" s="302"/>
      <c r="K220" s="302"/>
      <c r="L220" s="208"/>
      <c r="M220" s="321"/>
      <c r="N220" s="208"/>
      <c r="O220" s="208"/>
      <c r="P220" s="208"/>
      <c r="Q220" s="208"/>
      <c r="R220" s="208"/>
      <c r="S220" s="208"/>
      <c r="T220" s="208"/>
      <c r="U220" s="208"/>
      <c r="V220" s="208"/>
      <c r="W220" s="208"/>
      <c r="X220" s="208"/>
      <c r="Y220" s="208"/>
      <c r="Z220" s="208"/>
      <c r="AA220" s="208"/>
      <c r="AB220" s="208"/>
      <c r="AC220" s="311"/>
      <c r="AD220" s="208"/>
      <c r="AE220" s="208"/>
      <c r="AF220" s="208"/>
      <c r="AG220" s="208"/>
      <c r="AH220" s="213"/>
      <c r="AI220" s="267"/>
      <c r="AJ220" s="351">
        <f t="shared" si="81"/>
        <v>0</v>
      </c>
      <c r="AK220" s="358"/>
    </row>
    <row r="221" spans="1:74" ht="15" customHeight="1">
      <c r="A221" s="267"/>
      <c r="B221" s="213"/>
      <c r="C221" s="213"/>
      <c r="D221" s="242">
        <v>1</v>
      </c>
      <c r="E221" s="227"/>
      <c r="F221" s="659" t="s">
        <v>3988</v>
      </c>
      <c r="G221" s="659"/>
      <c r="H221" s="659"/>
      <c r="I221" s="659"/>
      <c r="J221" s="659"/>
      <c r="K221" s="371"/>
      <c r="L221" s="460" t="s">
        <v>3895</v>
      </c>
      <c r="M221" s="338"/>
      <c r="N221" s="423">
        <v>2013</v>
      </c>
      <c r="O221" s="258"/>
      <c r="P221" s="659" t="s">
        <v>3989</v>
      </c>
      <c r="Q221" s="659"/>
      <c r="R221" s="659"/>
      <c r="S221" s="258"/>
      <c r="T221" s="605" t="s">
        <v>3888</v>
      </c>
      <c r="U221" s="658"/>
      <c r="V221" s="658"/>
      <c r="W221" s="606"/>
      <c r="X221" s="134"/>
      <c r="Y221" s="661" t="s">
        <v>3882</v>
      </c>
      <c r="Z221" s="661"/>
      <c r="AA221" s="661"/>
      <c r="AB221" s="661"/>
      <c r="AC221" s="282"/>
      <c r="AD221" s="314">
        <f>IF(OR(T221="",Y221=""),"",IF(T221="Comité d'organisation",IF(Y221="Membre",0.5*0.75,0.75*1),IF(Y221="Membre",0.5*1,1*1)))</f>
        <v>0.375</v>
      </c>
      <c r="AE221" s="273"/>
      <c r="AF221" s="427">
        <f>IF(AD221="","",AD221*40)</f>
        <v>15</v>
      </c>
      <c r="AG221" s="213"/>
      <c r="AH221" s="213"/>
      <c r="AI221" s="267"/>
      <c r="AJ221" s="351">
        <f t="shared" si="81"/>
        <v>15</v>
      </c>
      <c r="AK221" s="358"/>
    </row>
    <row r="222" spans="1:74" ht="15" customHeight="1">
      <c r="A222" s="267"/>
      <c r="B222" s="213"/>
      <c r="C222" s="213"/>
      <c r="D222" s="242">
        <v>2</v>
      </c>
      <c r="E222" s="227"/>
      <c r="F222" s="659"/>
      <c r="G222" s="659"/>
      <c r="H222" s="659"/>
      <c r="I222" s="659"/>
      <c r="J222" s="659"/>
      <c r="K222" s="371"/>
      <c r="L222" s="454"/>
      <c r="M222" s="338"/>
      <c r="N222" s="423"/>
      <c r="O222" s="258"/>
      <c r="P222" s="659"/>
      <c r="Q222" s="659"/>
      <c r="R222" s="659"/>
      <c r="S222" s="258"/>
      <c r="T222" s="605"/>
      <c r="U222" s="658"/>
      <c r="V222" s="658"/>
      <c r="W222" s="606"/>
      <c r="X222" s="134"/>
      <c r="Y222" s="661"/>
      <c r="Z222" s="661"/>
      <c r="AA222" s="661"/>
      <c r="AB222" s="661"/>
      <c r="AC222" s="282"/>
      <c r="AD222" s="314" t="str">
        <f t="shared" ref="AD222:AD223" si="84">IF(OR(T222="",Y222=""),"",IF(T222="Comité d'organisation",IF(Y222="Membre",0.5*0.75,0.75*1),IF(Y222="Membre",0.5*1,1*1)))</f>
        <v/>
      </c>
      <c r="AE222" s="273"/>
      <c r="AF222" s="430" t="str">
        <f t="shared" ref="AF222:AF223" si="85">IF(AD222="","",AD222*40)</f>
        <v/>
      </c>
      <c r="AG222" s="213"/>
      <c r="AH222" s="213"/>
      <c r="AI222" s="267"/>
      <c r="AJ222" s="351" t="str">
        <f t="shared" si="81"/>
        <v/>
      </c>
      <c r="AK222" s="358"/>
    </row>
    <row r="223" spans="1:74" ht="15" customHeight="1">
      <c r="A223" s="267"/>
      <c r="B223" s="213"/>
      <c r="C223" s="213"/>
      <c r="D223" s="242">
        <v>3</v>
      </c>
      <c r="E223" s="227"/>
      <c r="F223" s="659"/>
      <c r="G223" s="659"/>
      <c r="H223" s="659"/>
      <c r="I223" s="659"/>
      <c r="J223" s="659"/>
      <c r="K223" s="371"/>
      <c r="L223" s="454"/>
      <c r="M223" s="338"/>
      <c r="N223" s="423"/>
      <c r="O223" s="258"/>
      <c r="P223" s="659"/>
      <c r="Q223" s="659"/>
      <c r="R223" s="659"/>
      <c r="S223" s="258"/>
      <c r="T223" s="605"/>
      <c r="U223" s="658"/>
      <c r="V223" s="658"/>
      <c r="W223" s="606"/>
      <c r="X223" s="134"/>
      <c r="Y223" s="661"/>
      <c r="Z223" s="661"/>
      <c r="AA223" s="661"/>
      <c r="AB223" s="661"/>
      <c r="AC223" s="282"/>
      <c r="AD223" s="314" t="str">
        <f t="shared" si="84"/>
        <v/>
      </c>
      <c r="AE223" s="273"/>
      <c r="AF223" s="430" t="str">
        <f t="shared" si="85"/>
        <v/>
      </c>
      <c r="AG223" s="213"/>
      <c r="AH223" s="213"/>
      <c r="AI223" s="267"/>
      <c r="AJ223" s="351" t="str">
        <f t="shared" si="81"/>
        <v/>
      </c>
      <c r="AK223" s="358"/>
      <c r="BV223" s="171">
        <v>32</v>
      </c>
    </row>
    <row r="224" spans="1:74" ht="15" customHeight="1">
      <c r="A224" s="267"/>
      <c r="B224" s="213"/>
      <c r="C224" s="213"/>
      <c r="D224" s="455">
        <v>4</v>
      </c>
      <c r="E224" s="227"/>
      <c r="F224" s="659"/>
      <c r="G224" s="659"/>
      <c r="H224" s="659"/>
      <c r="I224" s="659"/>
      <c r="J224" s="659"/>
      <c r="K224" s="371"/>
      <c r="L224" s="454"/>
      <c r="M224" s="338"/>
      <c r="N224" s="453"/>
      <c r="O224" s="258"/>
      <c r="P224" s="659"/>
      <c r="Q224" s="659"/>
      <c r="R224" s="659"/>
      <c r="S224" s="258"/>
      <c r="T224" s="605"/>
      <c r="U224" s="658"/>
      <c r="V224" s="658"/>
      <c r="W224" s="606"/>
      <c r="X224" s="134"/>
      <c r="Y224" s="661"/>
      <c r="Z224" s="661"/>
      <c r="AA224" s="661"/>
      <c r="AB224" s="661"/>
      <c r="AC224" s="282"/>
      <c r="AD224" s="314" t="str">
        <f t="shared" ref="AD224" si="86">IF(OR(T224="",Y224=""),"",IF(T224="Comité d'organisation",IF(Y224="Membre",0.5*0.75,0.75*1),IF(Y224="Membre",0.5*1,1*1)))</f>
        <v/>
      </c>
      <c r="AE224" s="273"/>
      <c r="AF224" s="455" t="str">
        <f t="shared" ref="AF224" si="87">IF(AD224="","",AD224*40)</f>
        <v/>
      </c>
      <c r="AG224" s="213"/>
      <c r="AH224" s="213"/>
      <c r="AI224" s="267"/>
      <c r="AJ224" s="351" t="str">
        <f t="shared" ref="AJ224" si="88">IF(OR(AF224="Valeur",AF224="القيمة"),0,IF(ISERROR(SEARCH("/",AF224)),AF224,0))</f>
        <v/>
      </c>
      <c r="AK224" s="358"/>
      <c r="BV224" s="171">
        <v>32</v>
      </c>
    </row>
    <row r="225" spans="1:75" ht="15" customHeight="1">
      <c r="A225" s="267"/>
      <c r="B225" s="213"/>
      <c r="C225" s="213"/>
      <c r="D225" s="455">
        <v>5</v>
      </c>
      <c r="E225" s="227"/>
      <c r="F225" s="659"/>
      <c r="G225" s="659"/>
      <c r="H225" s="659"/>
      <c r="I225" s="659"/>
      <c r="J225" s="659"/>
      <c r="K225" s="371"/>
      <c r="L225" s="454"/>
      <c r="M225" s="338"/>
      <c r="N225" s="453"/>
      <c r="O225" s="258"/>
      <c r="P225" s="659"/>
      <c r="Q225" s="659"/>
      <c r="R225" s="659"/>
      <c r="S225" s="258"/>
      <c r="T225" s="605"/>
      <c r="U225" s="658"/>
      <c r="V225" s="658"/>
      <c r="W225" s="606"/>
      <c r="X225" s="134"/>
      <c r="Y225" s="661"/>
      <c r="Z225" s="661"/>
      <c r="AA225" s="661"/>
      <c r="AB225" s="661"/>
      <c r="AC225" s="282"/>
      <c r="AD225" s="314" t="str">
        <f t="shared" ref="AD225" si="89">IF(OR(T225="",Y225=""),"",IF(T225="Comité d'organisation",IF(Y225="Membre",0.5*0.75,0.75*1),IF(Y225="Membre",0.5*1,1*1)))</f>
        <v/>
      </c>
      <c r="AE225" s="273"/>
      <c r="AF225" s="455" t="str">
        <f t="shared" ref="AF225" si="90">IF(AD225="","",AD225*40)</f>
        <v/>
      </c>
      <c r="AG225" s="213"/>
      <c r="AH225" s="213"/>
      <c r="AI225" s="267"/>
      <c r="AJ225" s="351" t="str">
        <f t="shared" ref="AJ225" si="91">IF(OR(AF225="Valeur",AF225="القيمة"),0,IF(ISERROR(SEARCH("/",AF225)),AF225,0))</f>
        <v/>
      </c>
      <c r="AK225" s="358"/>
      <c r="BV225" s="171">
        <v>32</v>
      </c>
    </row>
    <row r="226" spans="1:75" ht="15" customHeight="1">
      <c r="A226" s="267"/>
      <c r="B226" s="213"/>
      <c r="C226" s="213"/>
      <c r="D226" s="455">
        <v>6</v>
      </c>
      <c r="E226" s="227"/>
      <c r="F226" s="659"/>
      <c r="G226" s="659"/>
      <c r="H226" s="659"/>
      <c r="I226" s="659"/>
      <c r="J226" s="659"/>
      <c r="K226" s="371"/>
      <c r="L226" s="454"/>
      <c r="M226" s="338"/>
      <c r="N226" s="453"/>
      <c r="O226" s="258"/>
      <c r="P226" s="659"/>
      <c r="Q226" s="659"/>
      <c r="R226" s="659"/>
      <c r="S226" s="258"/>
      <c r="T226" s="605"/>
      <c r="U226" s="658"/>
      <c r="V226" s="658"/>
      <c r="W226" s="606"/>
      <c r="X226" s="134"/>
      <c r="Y226" s="661"/>
      <c r="Z226" s="661"/>
      <c r="AA226" s="661"/>
      <c r="AB226" s="661"/>
      <c r="AC226" s="282"/>
      <c r="AD226" s="314" t="str">
        <f t="shared" ref="AD226" si="92">IF(OR(T226="",Y226=""),"",IF(T226="Comité d'organisation",IF(Y226="Membre",0.5*0.75,0.75*1),IF(Y226="Membre",0.5*1,1*1)))</f>
        <v/>
      </c>
      <c r="AE226" s="273"/>
      <c r="AF226" s="455" t="str">
        <f t="shared" ref="AF226" si="93">IF(AD226="","",AD226*40)</f>
        <v/>
      </c>
      <c r="AG226" s="213"/>
      <c r="AH226" s="213"/>
      <c r="AI226" s="267"/>
      <c r="AJ226" s="351" t="str">
        <f t="shared" ref="AJ226" si="94">IF(OR(AF226="Valeur",AF226="القيمة"),0,IF(ISERROR(SEARCH("/",AF226)),AF226,0))</f>
        <v/>
      </c>
      <c r="AK226" s="358"/>
      <c r="BV226" s="171">
        <v>32</v>
      </c>
    </row>
    <row r="227" spans="1:75" ht="15" customHeight="1">
      <c r="A227" s="267"/>
      <c r="B227" s="213"/>
      <c r="C227" s="213"/>
      <c r="D227" s="455">
        <v>7</v>
      </c>
      <c r="E227" s="227"/>
      <c r="F227" s="659"/>
      <c r="G227" s="659"/>
      <c r="H227" s="659"/>
      <c r="I227" s="659"/>
      <c r="J227" s="659"/>
      <c r="K227" s="371"/>
      <c r="L227" s="454"/>
      <c r="M227" s="338"/>
      <c r="N227" s="453"/>
      <c r="O227" s="258"/>
      <c r="P227" s="659"/>
      <c r="Q227" s="659"/>
      <c r="R227" s="659"/>
      <c r="S227" s="258"/>
      <c r="T227" s="605"/>
      <c r="U227" s="658"/>
      <c r="V227" s="658"/>
      <c r="W227" s="606"/>
      <c r="X227" s="134"/>
      <c r="Y227" s="661"/>
      <c r="Z227" s="661"/>
      <c r="AA227" s="661"/>
      <c r="AB227" s="661"/>
      <c r="AC227" s="282"/>
      <c r="AD227" s="314" t="str">
        <f t="shared" ref="AD227" si="95">IF(OR(T227="",Y227=""),"",IF(T227="Comité d'organisation",IF(Y227="Membre",0.5*0.75,0.75*1),IF(Y227="Membre",0.5*1,1*1)))</f>
        <v/>
      </c>
      <c r="AE227" s="273"/>
      <c r="AF227" s="455" t="str">
        <f t="shared" ref="AF227" si="96">IF(AD227="","",AD227*40)</f>
        <v/>
      </c>
      <c r="AG227" s="213"/>
      <c r="AH227" s="213"/>
      <c r="AI227" s="267"/>
      <c r="AJ227" s="351" t="str">
        <f t="shared" ref="AJ227" si="97">IF(OR(AF227="Valeur",AF227="القيمة"),0,IF(ISERROR(SEARCH("/",AF227)),AF227,0))</f>
        <v/>
      </c>
      <c r="AK227" s="358"/>
      <c r="BV227" s="171">
        <v>32</v>
      </c>
    </row>
    <row r="228" spans="1:75" ht="15" customHeight="1">
      <c r="A228" s="267"/>
      <c r="B228" s="213"/>
      <c r="C228" s="213"/>
      <c r="D228" s="455">
        <v>8</v>
      </c>
      <c r="E228" s="227"/>
      <c r="F228" s="659"/>
      <c r="G228" s="659"/>
      <c r="H228" s="659"/>
      <c r="I228" s="659"/>
      <c r="J228" s="659"/>
      <c r="K228" s="371"/>
      <c r="L228" s="454"/>
      <c r="M228" s="338"/>
      <c r="N228" s="453"/>
      <c r="O228" s="258"/>
      <c r="P228" s="659"/>
      <c r="Q228" s="659"/>
      <c r="R228" s="659"/>
      <c r="S228" s="258"/>
      <c r="T228" s="605"/>
      <c r="U228" s="658"/>
      <c r="V228" s="658"/>
      <c r="W228" s="606"/>
      <c r="X228" s="134"/>
      <c r="Y228" s="661"/>
      <c r="Z228" s="661"/>
      <c r="AA228" s="661"/>
      <c r="AB228" s="661"/>
      <c r="AC228" s="282"/>
      <c r="AD228" s="314" t="str">
        <f t="shared" ref="AD228" si="98">IF(OR(T228="",Y228=""),"",IF(T228="Comité d'organisation",IF(Y228="Membre",0.5*0.75,0.75*1),IF(Y228="Membre",0.5*1,1*1)))</f>
        <v/>
      </c>
      <c r="AE228" s="273"/>
      <c r="AF228" s="455" t="str">
        <f t="shared" ref="AF228" si="99">IF(AD228="","",AD228*40)</f>
        <v/>
      </c>
      <c r="AG228" s="213"/>
      <c r="AH228" s="213"/>
      <c r="AI228" s="267"/>
      <c r="AJ228" s="351" t="str">
        <f t="shared" ref="AJ228" si="100">IF(OR(AF228="Valeur",AF228="القيمة"),0,IF(ISERROR(SEARCH("/",AF228)),AF228,0))</f>
        <v/>
      </c>
      <c r="AK228" s="358"/>
      <c r="BV228" s="171">
        <v>32</v>
      </c>
    </row>
    <row r="229" spans="1:75" ht="15" customHeight="1">
      <c r="A229" s="267"/>
      <c r="B229" s="213"/>
      <c r="C229" s="213"/>
      <c r="D229" s="455">
        <v>9</v>
      </c>
      <c r="E229" s="227"/>
      <c r="F229" s="659"/>
      <c r="G229" s="659"/>
      <c r="H229" s="659"/>
      <c r="I229" s="659"/>
      <c r="J229" s="659"/>
      <c r="K229" s="371"/>
      <c r="L229" s="454"/>
      <c r="M229" s="338"/>
      <c r="N229" s="453"/>
      <c r="O229" s="258"/>
      <c r="P229" s="659"/>
      <c r="Q229" s="659"/>
      <c r="R229" s="659"/>
      <c r="S229" s="258"/>
      <c r="T229" s="605"/>
      <c r="U229" s="658"/>
      <c r="V229" s="658"/>
      <c r="W229" s="606"/>
      <c r="X229" s="134"/>
      <c r="Y229" s="661"/>
      <c r="Z229" s="661"/>
      <c r="AA229" s="661"/>
      <c r="AB229" s="661"/>
      <c r="AC229" s="282"/>
      <c r="AD229" s="314" t="str">
        <f t="shared" ref="AD229" si="101">IF(OR(T229="",Y229=""),"",IF(T229="Comité d'organisation",IF(Y229="Membre",0.5*0.75,0.75*1),IF(Y229="Membre",0.5*1,1*1)))</f>
        <v/>
      </c>
      <c r="AE229" s="273"/>
      <c r="AF229" s="455" t="str">
        <f t="shared" ref="AF229" si="102">IF(AD229="","",AD229*40)</f>
        <v/>
      </c>
      <c r="AG229" s="213"/>
      <c r="AH229" s="213"/>
      <c r="AI229" s="267"/>
      <c r="AJ229" s="351" t="str">
        <f t="shared" ref="AJ229" si="103">IF(OR(AF229="Valeur",AF229="القيمة"),0,IF(ISERROR(SEARCH("/",AF229)),AF229,0))</f>
        <v/>
      </c>
      <c r="AK229" s="358"/>
      <c r="BV229" s="171">
        <v>32</v>
      </c>
    </row>
    <row r="230" spans="1:75" ht="3.95" customHeight="1">
      <c r="A230" s="267"/>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67"/>
      <c r="AJ230" s="351">
        <f t="shared" si="81"/>
        <v>0</v>
      </c>
      <c r="AK230" s="358"/>
    </row>
    <row r="231" spans="1:75" ht="17.100000000000001" customHeight="1">
      <c r="A231" s="267"/>
      <c r="B231" s="213"/>
      <c r="C231" s="603" t="s">
        <v>1811</v>
      </c>
      <c r="D231" s="604"/>
      <c r="E231" s="604"/>
      <c r="F231" s="604"/>
      <c r="G231" s="604"/>
      <c r="H231" s="604"/>
      <c r="I231" s="604"/>
      <c r="J231" s="604"/>
      <c r="K231" s="604"/>
      <c r="L231" s="604"/>
      <c r="M231" s="604"/>
      <c r="N231" s="342" t="s">
        <v>1705</v>
      </c>
      <c r="O231" s="270"/>
      <c r="P231" s="342"/>
      <c r="Q231" s="271"/>
      <c r="R231" s="601" t="s">
        <v>1816</v>
      </c>
      <c r="S231" s="601"/>
      <c r="T231" s="601"/>
      <c r="U231" s="601"/>
      <c r="V231" s="601"/>
      <c r="W231" s="601"/>
      <c r="X231" s="601"/>
      <c r="Y231" s="601"/>
      <c r="Z231" s="601"/>
      <c r="AA231" s="601"/>
      <c r="AB231" s="601"/>
      <c r="AC231" s="601"/>
      <c r="AD231" s="601"/>
      <c r="AE231" s="602"/>
      <c r="AF231" s="585" t="s">
        <v>1882</v>
      </c>
      <c r="AG231" s="586"/>
      <c r="AH231" s="213"/>
      <c r="AI231" s="267"/>
      <c r="AJ231" s="351">
        <f t="shared" si="81"/>
        <v>0</v>
      </c>
      <c r="AK231" s="358"/>
    </row>
    <row r="232" spans="1:75" ht="3.95" customHeight="1">
      <c r="A232" s="267"/>
      <c r="B232" s="213"/>
      <c r="C232" s="208"/>
      <c r="D232" s="217"/>
      <c r="E232" s="217"/>
      <c r="F232" s="217"/>
      <c r="G232" s="217"/>
      <c r="H232" s="217"/>
      <c r="I232" s="217"/>
      <c r="J232" s="217"/>
      <c r="K232" s="217"/>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13"/>
      <c r="AI232" s="267"/>
      <c r="AJ232" s="351">
        <f t="shared" si="81"/>
        <v>0</v>
      </c>
      <c r="AK232" s="358"/>
    </row>
    <row r="233" spans="1:75" ht="15" customHeight="1">
      <c r="A233" s="267"/>
      <c r="B233" s="213"/>
      <c r="C233" s="213"/>
      <c r="D233" s="242">
        <v>1</v>
      </c>
      <c r="E233" s="227"/>
      <c r="F233" s="659"/>
      <c r="G233" s="659"/>
      <c r="H233" s="659"/>
      <c r="I233" s="659"/>
      <c r="J233" s="659"/>
      <c r="K233" s="371"/>
      <c r="L233" s="426"/>
      <c r="M233" s="338"/>
      <c r="N233" s="423"/>
      <c r="O233" s="258"/>
      <c r="P233" s="659"/>
      <c r="Q233" s="659"/>
      <c r="R233" s="659"/>
      <c r="S233" s="258"/>
      <c r="T233" s="605"/>
      <c r="U233" s="658"/>
      <c r="V233" s="658"/>
      <c r="W233" s="606"/>
      <c r="X233" s="134"/>
      <c r="Y233" s="661"/>
      <c r="Z233" s="661"/>
      <c r="AA233" s="661"/>
      <c r="AB233" s="661"/>
      <c r="AC233" s="282"/>
      <c r="AD233" s="314" t="str">
        <f>IF(OR(T233="",Y233=""),"",IF(T233="Comité d'organisation",IF(Y233="Membre",0.5*0.75,0.75*1),IF(Y233="Membre",0.5*1,1*1)))</f>
        <v/>
      </c>
      <c r="AE233" s="273"/>
      <c r="AF233" s="427" t="str">
        <f>IF(AD233="","",AD233*20)</f>
        <v/>
      </c>
      <c r="AG233" s="213"/>
      <c r="AH233" s="213"/>
      <c r="AI233" s="267"/>
      <c r="AJ233" s="351" t="str">
        <f t="shared" si="81"/>
        <v/>
      </c>
      <c r="AK233" s="358"/>
    </row>
    <row r="234" spans="1:75" ht="15" customHeight="1">
      <c r="A234" s="267"/>
      <c r="B234" s="213"/>
      <c r="C234" s="213"/>
      <c r="D234" s="242">
        <v>2</v>
      </c>
      <c r="E234" s="227"/>
      <c r="F234" s="659"/>
      <c r="G234" s="659"/>
      <c r="H234" s="659"/>
      <c r="I234" s="659"/>
      <c r="J234" s="659"/>
      <c r="K234" s="371"/>
      <c r="L234" s="426"/>
      <c r="M234" s="338"/>
      <c r="N234" s="423"/>
      <c r="O234" s="258"/>
      <c r="P234" s="659"/>
      <c r="Q234" s="659"/>
      <c r="R234" s="659"/>
      <c r="S234" s="258"/>
      <c r="T234" s="605"/>
      <c r="U234" s="658"/>
      <c r="V234" s="658"/>
      <c r="W234" s="606"/>
      <c r="X234" s="134"/>
      <c r="Y234" s="661"/>
      <c r="Z234" s="661"/>
      <c r="AA234" s="661"/>
      <c r="AB234" s="661"/>
      <c r="AC234" s="282"/>
      <c r="AD234" s="314" t="str">
        <f t="shared" ref="AD234:AD235" si="104">IF(OR(T234="",Y234=""),"",IF(T234="Comité d'organisation",IF(Y234="Membre",0.5*0.75,0.75*1),IF(Y234="Membre",0.5*1,1*1)))</f>
        <v/>
      </c>
      <c r="AE234" s="273"/>
      <c r="AF234" s="430" t="str">
        <f t="shared" ref="AF234:AF235" si="105">IF(AD234="","",AD234*20)</f>
        <v/>
      </c>
      <c r="AG234" s="213"/>
      <c r="AH234" s="213"/>
      <c r="AI234" s="267"/>
      <c r="AJ234" s="351" t="str">
        <f t="shared" si="81"/>
        <v/>
      </c>
      <c r="AK234" s="358"/>
    </row>
    <row r="235" spans="1:75" ht="15" customHeight="1">
      <c r="A235" s="267"/>
      <c r="B235" s="213"/>
      <c r="C235" s="213"/>
      <c r="D235" s="242">
        <v>3</v>
      </c>
      <c r="E235" s="227"/>
      <c r="F235" s="659"/>
      <c r="G235" s="659"/>
      <c r="H235" s="659"/>
      <c r="I235" s="659"/>
      <c r="J235" s="659"/>
      <c r="K235" s="371"/>
      <c r="L235" s="426"/>
      <c r="M235" s="338"/>
      <c r="N235" s="423"/>
      <c r="O235" s="258"/>
      <c r="P235" s="659"/>
      <c r="Q235" s="659"/>
      <c r="R235" s="659"/>
      <c r="S235" s="258"/>
      <c r="T235" s="605"/>
      <c r="U235" s="658"/>
      <c r="V235" s="658"/>
      <c r="W235" s="606"/>
      <c r="X235" s="134"/>
      <c r="Y235" s="661"/>
      <c r="Z235" s="661"/>
      <c r="AA235" s="661"/>
      <c r="AB235" s="661"/>
      <c r="AC235" s="282"/>
      <c r="AD235" s="314" t="str">
        <f t="shared" si="104"/>
        <v/>
      </c>
      <c r="AE235" s="273"/>
      <c r="AF235" s="430" t="str">
        <f t="shared" si="105"/>
        <v/>
      </c>
      <c r="AG235" s="213"/>
      <c r="AH235" s="213"/>
      <c r="AI235" s="267"/>
      <c r="AJ235" s="351" t="str">
        <f t="shared" si="81"/>
        <v/>
      </c>
      <c r="AK235" s="358"/>
      <c r="BW235" s="171">
        <v>33</v>
      </c>
    </row>
    <row r="236" spans="1:75" ht="3.95" customHeight="1">
      <c r="A236" s="267"/>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67"/>
      <c r="AJ236" s="351">
        <f t="shared" si="81"/>
        <v>0</v>
      </c>
      <c r="AK236" s="358"/>
    </row>
    <row r="237" spans="1:75" ht="17.100000000000001" customHeight="1">
      <c r="A237" s="267"/>
      <c r="B237" s="213"/>
      <c r="C237" s="603" t="s">
        <v>1819</v>
      </c>
      <c r="D237" s="604"/>
      <c r="E237" s="604"/>
      <c r="F237" s="604"/>
      <c r="G237" s="604"/>
      <c r="H237" s="604"/>
      <c r="I237" s="604"/>
      <c r="J237" s="604"/>
      <c r="K237" s="604"/>
      <c r="L237" s="604"/>
      <c r="M237" s="604"/>
      <c r="N237" s="342" t="s">
        <v>1822</v>
      </c>
      <c r="O237" s="270"/>
      <c r="P237" s="342"/>
      <c r="Q237" s="271"/>
      <c r="R237" s="601" t="s">
        <v>1824</v>
      </c>
      <c r="S237" s="601"/>
      <c r="T237" s="601"/>
      <c r="U237" s="601"/>
      <c r="V237" s="601"/>
      <c r="W237" s="601"/>
      <c r="X237" s="601"/>
      <c r="Y237" s="601"/>
      <c r="Z237" s="601"/>
      <c r="AA237" s="601"/>
      <c r="AB237" s="601"/>
      <c r="AC237" s="601"/>
      <c r="AD237" s="601"/>
      <c r="AE237" s="602"/>
      <c r="AF237" s="585" t="s">
        <v>1885</v>
      </c>
      <c r="AG237" s="586"/>
      <c r="AH237" s="213"/>
      <c r="AI237" s="267"/>
      <c r="AJ237" s="351">
        <f t="shared" si="81"/>
        <v>0</v>
      </c>
      <c r="AK237" s="358"/>
    </row>
    <row r="238" spans="1:75" ht="3.95" customHeight="1">
      <c r="A238" s="267"/>
      <c r="B238" s="213"/>
      <c r="C238" s="208"/>
      <c r="D238" s="217"/>
      <c r="E238" s="217"/>
      <c r="F238" s="217"/>
      <c r="G238" s="217"/>
      <c r="H238" s="217"/>
      <c r="I238" s="217"/>
      <c r="J238" s="217"/>
      <c r="K238" s="217"/>
      <c r="L238" s="208"/>
      <c r="M238" s="208"/>
      <c r="N238" s="208"/>
      <c r="O238" s="208"/>
      <c r="P238" s="208"/>
      <c r="Q238" s="208"/>
      <c r="R238" s="208"/>
      <c r="S238" s="208"/>
      <c r="T238" s="208"/>
      <c r="U238" s="208"/>
      <c r="V238" s="208"/>
      <c r="W238" s="208"/>
      <c r="X238" s="208"/>
      <c r="Y238" s="208"/>
      <c r="Z238" s="208"/>
      <c r="AA238" s="208"/>
      <c r="AB238" s="208"/>
      <c r="AC238" s="208"/>
      <c r="AD238" s="208"/>
      <c r="AE238" s="208"/>
      <c r="AF238" s="208"/>
      <c r="AG238" s="208"/>
      <c r="AH238" s="213"/>
      <c r="AI238" s="267"/>
      <c r="AJ238" s="351">
        <f t="shared" si="81"/>
        <v>0</v>
      </c>
      <c r="AK238" s="358"/>
    </row>
    <row r="239" spans="1:75" ht="15" customHeight="1">
      <c r="A239" s="267"/>
      <c r="B239" s="213"/>
      <c r="C239" s="213"/>
      <c r="D239" s="242">
        <v>1</v>
      </c>
      <c r="E239" s="227"/>
      <c r="F239" s="659"/>
      <c r="G239" s="659"/>
      <c r="H239" s="659"/>
      <c r="I239" s="659"/>
      <c r="J239" s="659"/>
      <c r="K239" s="371"/>
      <c r="L239" s="426"/>
      <c r="M239" s="338"/>
      <c r="N239" s="423"/>
      <c r="O239" s="258"/>
      <c r="P239" s="659"/>
      <c r="Q239" s="659"/>
      <c r="R239" s="659"/>
      <c r="S239" s="258"/>
      <c r="T239" s="605"/>
      <c r="U239" s="658"/>
      <c r="V239" s="658"/>
      <c r="W239" s="606"/>
      <c r="X239" s="134"/>
      <c r="Y239" s="661"/>
      <c r="Z239" s="661"/>
      <c r="AA239" s="661"/>
      <c r="AB239" s="661"/>
      <c r="AC239" s="282"/>
      <c r="AD239" s="314" t="str">
        <f>IF(OR(T239="",Y239=""),"",IF(T239="Comité d'organisation",IF(Y239="Membre",0.5*0.75,0.75*1),IF(Y239="Membre",0.5*1,1*1)))</f>
        <v/>
      </c>
      <c r="AE239" s="273"/>
      <c r="AF239" s="427" t="str">
        <f>IF(AD239="","",AD239*24)</f>
        <v/>
      </c>
      <c r="AG239" s="213"/>
      <c r="AH239" s="213"/>
      <c r="AI239" s="267"/>
      <c r="AJ239" s="351" t="str">
        <f t="shared" si="81"/>
        <v/>
      </c>
      <c r="AK239" s="358"/>
    </row>
    <row r="240" spans="1:75" ht="15" customHeight="1">
      <c r="A240" s="267"/>
      <c r="B240" s="213"/>
      <c r="C240" s="213"/>
      <c r="D240" s="242">
        <v>2</v>
      </c>
      <c r="E240" s="227"/>
      <c r="F240" s="659"/>
      <c r="G240" s="659"/>
      <c r="H240" s="659"/>
      <c r="I240" s="659"/>
      <c r="J240" s="659"/>
      <c r="K240" s="371"/>
      <c r="L240" s="426"/>
      <c r="M240" s="338"/>
      <c r="N240" s="423"/>
      <c r="O240" s="258"/>
      <c r="P240" s="659"/>
      <c r="Q240" s="659"/>
      <c r="R240" s="659"/>
      <c r="S240" s="258"/>
      <c r="T240" s="605"/>
      <c r="U240" s="658"/>
      <c r="V240" s="658"/>
      <c r="W240" s="606"/>
      <c r="X240" s="134"/>
      <c r="Y240" s="661"/>
      <c r="Z240" s="661"/>
      <c r="AA240" s="661"/>
      <c r="AB240" s="661"/>
      <c r="AC240" s="282"/>
      <c r="AD240" s="314" t="str">
        <f t="shared" ref="AD240:AD241" si="106">IF(OR(T240="",Y240=""),"",IF(T240="Comité d'organisation",IF(Y240="Membre",0.5*0.75,0.75*1),IF(Y240="Membre",0.5*1,1*1)))</f>
        <v/>
      </c>
      <c r="AE240" s="273"/>
      <c r="AF240" s="430" t="str">
        <f t="shared" ref="AF240:AF241" si="107">IF(AD240="","",AD240*24)</f>
        <v/>
      </c>
      <c r="AG240" s="213"/>
      <c r="AH240" s="213"/>
      <c r="AI240" s="267"/>
      <c r="AJ240" s="351" t="str">
        <f t="shared" si="81"/>
        <v/>
      </c>
      <c r="AK240" s="358"/>
    </row>
    <row r="241" spans="1:78" ht="15" customHeight="1">
      <c r="A241" s="267"/>
      <c r="B241" s="213"/>
      <c r="C241" s="213"/>
      <c r="D241" s="242">
        <v>3</v>
      </c>
      <c r="E241" s="227"/>
      <c r="F241" s="659"/>
      <c r="G241" s="659"/>
      <c r="H241" s="659"/>
      <c r="I241" s="659"/>
      <c r="J241" s="659"/>
      <c r="K241" s="371"/>
      <c r="L241" s="426"/>
      <c r="M241" s="338"/>
      <c r="N241" s="423"/>
      <c r="O241" s="258"/>
      <c r="P241" s="659"/>
      <c r="Q241" s="659"/>
      <c r="R241" s="659"/>
      <c r="S241" s="258"/>
      <c r="T241" s="605"/>
      <c r="U241" s="658"/>
      <c r="V241" s="658"/>
      <c r="W241" s="606"/>
      <c r="X241" s="134"/>
      <c r="Y241" s="661"/>
      <c r="Z241" s="661"/>
      <c r="AA241" s="661"/>
      <c r="AB241" s="661"/>
      <c r="AC241" s="282"/>
      <c r="AD241" s="314" t="str">
        <f t="shared" si="106"/>
        <v/>
      </c>
      <c r="AE241" s="273"/>
      <c r="AF241" s="430" t="str">
        <f t="shared" si="107"/>
        <v/>
      </c>
      <c r="AG241" s="213"/>
      <c r="AH241" s="213"/>
      <c r="AI241" s="267"/>
      <c r="AJ241" s="351" t="str">
        <f t="shared" si="81"/>
        <v/>
      </c>
      <c r="AK241" s="358"/>
      <c r="BX241" s="171">
        <v>34</v>
      </c>
    </row>
    <row r="242" spans="1:78" ht="3.95" customHeight="1">
      <c r="A242" s="267"/>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67"/>
      <c r="AJ242" s="351">
        <f t="shared" si="81"/>
        <v>0</v>
      </c>
      <c r="AK242" s="358"/>
    </row>
    <row r="243" spans="1:78" ht="17.100000000000001" customHeight="1">
      <c r="A243" s="267"/>
      <c r="B243" s="213"/>
      <c r="C243" s="603" t="s">
        <v>3603</v>
      </c>
      <c r="D243" s="604"/>
      <c r="E243" s="604"/>
      <c r="F243" s="604"/>
      <c r="G243" s="604"/>
      <c r="H243" s="604"/>
      <c r="I243" s="604"/>
      <c r="J243" s="604"/>
      <c r="K243" s="604"/>
      <c r="L243" s="604"/>
      <c r="M243" s="604"/>
      <c r="N243" s="342" t="s">
        <v>1823</v>
      </c>
      <c r="O243" s="270"/>
      <c r="P243" s="342"/>
      <c r="Q243" s="271"/>
      <c r="R243" s="601" t="s">
        <v>1825</v>
      </c>
      <c r="S243" s="601"/>
      <c r="T243" s="601"/>
      <c r="U243" s="601"/>
      <c r="V243" s="601"/>
      <c r="W243" s="601"/>
      <c r="X243" s="601"/>
      <c r="Y243" s="601"/>
      <c r="Z243" s="601"/>
      <c r="AA243" s="601"/>
      <c r="AB243" s="601"/>
      <c r="AC243" s="601"/>
      <c r="AD243" s="601"/>
      <c r="AE243" s="602"/>
      <c r="AF243" s="585" t="s">
        <v>1883</v>
      </c>
      <c r="AG243" s="586"/>
      <c r="AH243" s="213"/>
      <c r="AI243" s="267"/>
      <c r="AJ243" s="351">
        <f t="shared" si="81"/>
        <v>0</v>
      </c>
      <c r="AK243" s="358"/>
    </row>
    <row r="244" spans="1:78" ht="3.95" customHeight="1">
      <c r="A244" s="267"/>
      <c r="B244" s="213"/>
      <c r="C244" s="208"/>
      <c r="D244" s="217"/>
      <c r="E244" s="217"/>
      <c r="F244" s="217"/>
      <c r="G244" s="217"/>
      <c r="H244" s="217"/>
      <c r="I244" s="217"/>
      <c r="J244" s="217"/>
      <c r="K244" s="217"/>
      <c r="L244" s="208"/>
      <c r="M244" s="208"/>
      <c r="N244" s="208"/>
      <c r="O244" s="208"/>
      <c r="P244" s="208"/>
      <c r="Q244" s="208"/>
      <c r="R244" s="208"/>
      <c r="S244" s="208"/>
      <c r="T244" s="208"/>
      <c r="U244" s="208"/>
      <c r="V244" s="208"/>
      <c r="W244" s="208"/>
      <c r="X244" s="208"/>
      <c r="Y244" s="208"/>
      <c r="Z244" s="208"/>
      <c r="AA244" s="208"/>
      <c r="AB244" s="208"/>
      <c r="AC244" s="208"/>
      <c r="AD244" s="208"/>
      <c r="AE244" s="208"/>
      <c r="AF244" s="208"/>
      <c r="AG244" s="208"/>
      <c r="AH244" s="213"/>
      <c r="AI244" s="267"/>
      <c r="AJ244" s="351">
        <f t="shared" si="81"/>
        <v>0</v>
      </c>
      <c r="AK244" s="358"/>
    </row>
    <row r="245" spans="1:78" ht="15" customHeight="1">
      <c r="A245" s="267"/>
      <c r="B245" s="213"/>
      <c r="C245" s="213"/>
      <c r="D245" s="242">
        <v>1</v>
      </c>
      <c r="E245" s="227"/>
      <c r="F245" s="659"/>
      <c r="G245" s="659"/>
      <c r="H245" s="659"/>
      <c r="I245" s="659"/>
      <c r="J245" s="659"/>
      <c r="K245" s="371"/>
      <c r="L245" s="426"/>
      <c r="M245" s="338"/>
      <c r="N245" s="423"/>
      <c r="O245" s="258"/>
      <c r="P245" s="659"/>
      <c r="Q245" s="659"/>
      <c r="R245" s="659"/>
      <c r="S245" s="258"/>
      <c r="T245" s="605"/>
      <c r="U245" s="658"/>
      <c r="V245" s="658"/>
      <c r="W245" s="606"/>
      <c r="X245" s="134"/>
      <c r="Y245" s="661"/>
      <c r="Z245" s="661"/>
      <c r="AA245" s="661"/>
      <c r="AB245" s="661"/>
      <c r="AC245" s="282"/>
      <c r="AD245" s="314" t="str">
        <f>IF(OR(T245="",Y245=""),"",IF(T245="Comité d'organisation",IF(Y245="Membre",0.5*0.75,0.75*1),IF(Y245="Membre",0.5*1,1*1)))</f>
        <v/>
      </c>
      <c r="AE245" s="273"/>
      <c r="AF245" s="427" t="str">
        <f>IF(AD245="","",AD245*15)</f>
        <v/>
      </c>
      <c r="AG245" s="213"/>
      <c r="AH245" s="213"/>
      <c r="AI245" s="267"/>
      <c r="AJ245" s="351" t="str">
        <f t="shared" si="81"/>
        <v/>
      </c>
      <c r="AK245" s="358"/>
    </row>
    <row r="246" spans="1:78" ht="15" customHeight="1">
      <c r="A246" s="267"/>
      <c r="B246" s="213"/>
      <c r="C246" s="213"/>
      <c r="D246" s="242">
        <v>2</v>
      </c>
      <c r="E246" s="227"/>
      <c r="F246" s="659"/>
      <c r="G246" s="659"/>
      <c r="H246" s="659"/>
      <c r="I246" s="659"/>
      <c r="J246" s="659"/>
      <c r="K246" s="371"/>
      <c r="L246" s="426"/>
      <c r="M246" s="338"/>
      <c r="N246" s="423"/>
      <c r="O246" s="258"/>
      <c r="P246" s="659"/>
      <c r="Q246" s="659"/>
      <c r="R246" s="659"/>
      <c r="S246" s="258"/>
      <c r="T246" s="605"/>
      <c r="U246" s="658"/>
      <c r="V246" s="658"/>
      <c r="W246" s="606"/>
      <c r="X246" s="134"/>
      <c r="Y246" s="661"/>
      <c r="Z246" s="661"/>
      <c r="AA246" s="661"/>
      <c r="AB246" s="661"/>
      <c r="AC246" s="282"/>
      <c r="AD246" s="314" t="str">
        <f t="shared" ref="AD246:AD247" si="108">IF(OR(T246="",Y246=""),"",IF(T246="Comité d'organisation",IF(Y246="Membre",0.5*0.75,0.75*1),IF(Y246="Membre",0.5*1,1*1)))</f>
        <v/>
      </c>
      <c r="AE246" s="273"/>
      <c r="AF246" s="430" t="str">
        <f t="shared" ref="AF246:AF247" si="109">IF(AD246="","",AD246*15)</f>
        <v/>
      </c>
      <c r="AG246" s="213"/>
      <c r="AH246" s="213"/>
      <c r="AI246" s="267"/>
      <c r="AJ246" s="351" t="str">
        <f t="shared" si="81"/>
        <v/>
      </c>
      <c r="AK246" s="358"/>
    </row>
    <row r="247" spans="1:78" ht="15" customHeight="1">
      <c r="A247" s="267"/>
      <c r="B247" s="213"/>
      <c r="C247" s="213"/>
      <c r="D247" s="242">
        <v>3</v>
      </c>
      <c r="E247" s="227"/>
      <c r="F247" s="659"/>
      <c r="G247" s="659"/>
      <c r="H247" s="659"/>
      <c r="I247" s="659"/>
      <c r="J247" s="659"/>
      <c r="K247" s="371"/>
      <c r="L247" s="426"/>
      <c r="M247" s="338"/>
      <c r="N247" s="423"/>
      <c r="O247" s="258"/>
      <c r="P247" s="659"/>
      <c r="Q247" s="659"/>
      <c r="R247" s="659"/>
      <c r="S247" s="258"/>
      <c r="T247" s="605"/>
      <c r="U247" s="658"/>
      <c r="V247" s="658"/>
      <c r="W247" s="606"/>
      <c r="X247" s="134"/>
      <c r="Y247" s="661"/>
      <c r="Z247" s="661"/>
      <c r="AA247" s="661"/>
      <c r="AB247" s="661"/>
      <c r="AC247" s="282"/>
      <c r="AD247" s="314" t="str">
        <f t="shared" si="108"/>
        <v/>
      </c>
      <c r="AE247" s="273"/>
      <c r="AF247" s="430" t="str">
        <f t="shared" si="109"/>
        <v/>
      </c>
      <c r="AG247" s="213"/>
      <c r="AH247" s="213"/>
      <c r="AI247" s="267"/>
      <c r="AJ247" s="351" t="str">
        <f t="shared" si="81"/>
        <v/>
      </c>
      <c r="AK247" s="358"/>
      <c r="BY247" s="171">
        <v>35</v>
      </c>
    </row>
    <row r="248" spans="1:78" ht="3.95" customHeight="1">
      <c r="A248" s="267"/>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67"/>
      <c r="AJ248" s="351">
        <f t="shared" si="81"/>
        <v>0</v>
      </c>
      <c r="AK248" s="358"/>
    </row>
    <row r="249" spans="1:78" ht="17.100000000000001" customHeight="1">
      <c r="A249" s="267"/>
      <c r="B249" s="213"/>
      <c r="C249" s="603" t="s">
        <v>1820</v>
      </c>
      <c r="D249" s="604"/>
      <c r="E249" s="604"/>
      <c r="F249" s="604"/>
      <c r="G249" s="604"/>
      <c r="H249" s="604"/>
      <c r="I249" s="604"/>
      <c r="J249" s="604"/>
      <c r="K249" s="604"/>
      <c r="L249" s="604"/>
      <c r="M249" s="604"/>
      <c r="N249" s="342" t="s">
        <v>1713</v>
      </c>
      <c r="O249" s="270"/>
      <c r="P249" s="342"/>
      <c r="Q249" s="271"/>
      <c r="R249" s="601" t="s">
        <v>3681</v>
      </c>
      <c r="S249" s="601"/>
      <c r="T249" s="601"/>
      <c r="U249" s="601"/>
      <c r="V249" s="601"/>
      <c r="W249" s="601"/>
      <c r="X249" s="601"/>
      <c r="Y249" s="601"/>
      <c r="Z249" s="601"/>
      <c r="AA249" s="601"/>
      <c r="AB249" s="601"/>
      <c r="AC249" s="601"/>
      <c r="AD249" s="601"/>
      <c r="AE249" s="602"/>
      <c r="AF249" s="585" t="s">
        <v>1875</v>
      </c>
      <c r="AG249" s="586"/>
      <c r="AH249" s="213"/>
      <c r="AI249" s="267"/>
      <c r="AJ249" s="351">
        <f t="shared" si="81"/>
        <v>0</v>
      </c>
      <c r="AK249" s="358"/>
    </row>
    <row r="250" spans="1:78" ht="3.95" customHeight="1">
      <c r="A250" s="267"/>
      <c r="B250" s="213"/>
      <c r="C250" s="208"/>
      <c r="D250" s="217"/>
      <c r="E250" s="217"/>
      <c r="F250" s="217"/>
      <c r="G250" s="217"/>
      <c r="H250" s="217"/>
      <c r="I250" s="217"/>
      <c r="J250" s="217"/>
      <c r="K250" s="217"/>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13"/>
      <c r="AI250" s="267"/>
      <c r="AJ250" s="351">
        <f t="shared" si="81"/>
        <v>0</v>
      </c>
      <c r="AK250" s="358"/>
    </row>
    <row r="251" spans="1:78" ht="15" customHeight="1">
      <c r="A251" s="267"/>
      <c r="B251" s="213"/>
      <c r="C251" s="213"/>
      <c r="D251" s="242">
        <v>1</v>
      </c>
      <c r="E251" s="227"/>
      <c r="F251" s="659"/>
      <c r="G251" s="659"/>
      <c r="H251" s="659"/>
      <c r="I251" s="659"/>
      <c r="J251" s="659"/>
      <c r="K251" s="371"/>
      <c r="L251" s="426"/>
      <c r="M251" s="338"/>
      <c r="N251" s="423"/>
      <c r="O251" s="258"/>
      <c r="P251" s="659"/>
      <c r="Q251" s="659"/>
      <c r="R251" s="659"/>
      <c r="S251" s="258"/>
      <c r="T251" s="605"/>
      <c r="U251" s="658"/>
      <c r="V251" s="658"/>
      <c r="W251" s="606"/>
      <c r="X251" s="134"/>
      <c r="Y251" s="661"/>
      <c r="Z251" s="661"/>
      <c r="AA251" s="661"/>
      <c r="AB251" s="661"/>
      <c r="AC251" s="282"/>
      <c r="AD251" s="314" t="str">
        <f>IF(OR(T251="",Y251=""),"",IF(T251="Comité d'organisation",IF(Y251="Membre",0.5*0.75,0.75*1),IF(Y251="Membre",0.5*1,1*1)))</f>
        <v/>
      </c>
      <c r="AE251" s="273"/>
      <c r="AF251" s="427" t="str">
        <f>IF(AD251="","",AD251*12)</f>
        <v/>
      </c>
      <c r="AG251" s="213"/>
      <c r="AH251" s="213"/>
      <c r="AI251" s="267"/>
      <c r="AJ251" s="351" t="str">
        <f t="shared" si="81"/>
        <v/>
      </c>
      <c r="AK251" s="358"/>
    </row>
    <row r="252" spans="1:78" ht="15" customHeight="1">
      <c r="A252" s="267"/>
      <c r="B252" s="213"/>
      <c r="C252" s="213"/>
      <c r="D252" s="242">
        <v>2</v>
      </c>
      <c r="E252" s="227"/>
      <c r="F252" s="659"/>
      <c r="G252" s="659"/>
      <c r="H252" s="659"/>
      <c r="I252" s="659"/>
      <c r="J252" s="659"/>
      <c r="K252" s="371"/>
      <c r="L252" s="426"/>
      <c r="M252" s="338"/>
      <c r="N252" s="423"/>
      <c r="O252" s="258"/>
      <c r="P252" s="659"/>
      <c r="Q252" s="659"/>
      <c r="R252" s="659"/>
      <c r="S252" s="258"/>
      <c r="T252" s="605"/>
      <c r="U252" s="658"/>
      <c r="V252" s="658"/>
      <c r="W252" s="606"/>
      <c r="X252" s="134"/>
      <c r="Y252" s="661"/>
      <c r="Z252" s="661"/>
      <c r="AA252" s="661"/>
      <c r="AB252" s="661"/>
      <c r="AC252" s="282"/>
      <c r="AD252" s="314" t="str">
        <f t="shared" ref="AD252:AD253" si="110">IF(OR(T252="",Y252=""),"",IF(T252="Comité d'organisation",IF(Y252="Membre",0.5*0.75,0.75*1),IF(Y252="Membre",0.5*1,1*1)))</f>
        <v/>
      </c>
      <c r="AE252" s="273"/>
      <c r="AF252" s="430" t="str">
        <f t="shared" ref="AF252:AF253" si="111">IF(AD252="","",AD252*12)</f>
        <v/>
      </c>
      <c r="AG252" s="213"/>
      <c r="AH252" s="213"/>
      <c r="AI252" s="267"/>
      <c r="AJ252" s="351" t="str">
        <f t="shared" si="81"/>
        <v/>
      </c>
      <c r="AK252" s="358"/>
    </row>
    <row r="253" spans="1:78" ht="15" customHeight="1">
      <c r="A253" s="267"/>
      <c r="B253" s="213"/>
      <c r="C253" s="213"/>
      <c r="D253" s="242">
        <v>3</v>
      </c>
      <c r="E253" s="227"/>
      <c r="F253" s="659"/>
      <c r="G253" s="659"/>
      <c r="H253" s="659"/>
      <c r="I253" s="659"/>
      <c r="J253" s="659"/>
      <c r="K253" s="371"/>
      <c r="L253" s="426"/>
      <c r="M253" s="338"/>
      <c r="N253" s="423"/>
      <c r="O253" s="258"/>
      <c r="P253" s="659"/>
      <c r="Q253" s="659"/>
      <c r="R253" s="659"/>
      <c r="S253" s="258"/>
      <c r="T253" s="605"/>
      <c r="U253" s="658"/>
      <c r="V253" s="658"/>
      <c r="W253" s="606"/>
      <c r="X253" s="134"/>
      <c r="Y253" s="661"/>
      <c r="Z253" s="661"/>
      <c r="AA253" s="661"/>
      <c r="AB253" s="661"/>
      <c r="AC253" s="282"/>
      <c r="AD253" s="314" t="str">
        <f t="shared" si="110"/>
        <v/>
      </c>
      <c r="AE253" s="273"/>
      <c r="AF253" s="430" t="str">
        <f t="shared" si="111"/>
        <v/>
      </c>
      <c r="AG253" s="213"/>
      <c r="AH253" s="213"/>
      <c r="AI253" s="267"/>
      <c r="AJ253" s="351" t="str">
        <f t="shared" si="81"/>
        <v/>
      </c>
      <c r="AK253" s="358"/>
      <c r="BZ253" s="171">
        <v>36</v>
      </c>
    </row>
    <row r="254" spans="1:78" ht="3.95" customHeight="1">
      <c r="A254" s="267"/>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67"/>
      <c r="AJ254" s="351">
        <f t="shared" si="81"/>
        <v>0</v>
      </c>
      <c r="AK254" s="358"/>
    </row>
    <row r="255" spans="1:78" ht="15" customHeight="1">
      <c r="A255" s="267"/>
      <c r="B255" s="213"/>
      <c r="C255" s="603" t="s">
        <v>1821</v>
      </c>
      <c r="D255" s="604"/>
      <c r="E255" s="604"/>
      <c r="F255" s="604"/>
      <c r="G255" s="604"/>
      <c r="H255" s="604"/>
      <c r="I255" s="604"/>
      <c r="J255" s="604"/>
      <c r="K255" s="604"/>
      <c r="L255" s="604"/>
      <c r="M255" s="604"/>
      <c r="N255" s="342" t="s">
        <v>1714</v>
      </c>
      <c r="O255" s="270"/>
      <c r="P255" s="342"/>
      <c r="Q255" s="271"/>
      <c r="R255" s="601" t="s">
        <v>3682</v>
      </c>
      <c r="S255" s="601"/>
      <c r="T255" s="601"/>
      <c r="U255" s="601"/>
      <c r="V255" s="601"/>
      <c r="W255" s="601"/>
      <c r="X255" s="601"/>
      <c r="Y255" s="601"/>
      <c r="Z255" s="601"/>
      <c r="AA255" s="601"/>
      <c r="AB255" s="601"/>
      <c r="AC255" s="601"/>
      <c r="AD255" s="601"/>
      <c r="AE255" s="602"/>
      <c r="AF255" s="585" t="s">
        <v>1886</v>
      </c>
      <c r="AG255" s="586"/>
      <c r="AH255" s="213"/>
      <c r="AI255" s="267"/>
      <c r="AJ255" s="351">
        <f t="shared" si="81"/>
        <v>0</v>
      </c>
      <c r="AK255" s="358"/>
    </row>
    <row r="256" spans="1:78" ht="3.95" customHeight="1">
      <c r="A256" s="267"/>
      <c r="B256" s="213"/>
      <c r="C256" s="208"/>
      <c r="D256" s="217"/>
      <c r="E256" s="217"/>
      <c r="F256" s="217"/>
      <c r="G256" s="217"/>
      <c r="H256" s="217"/>
      <c r="I256" s="217"/>
      <c r="J256" s="217"/>
      <c r="K256" s="217"/>
      <c r="L256" s="208"/>
      <c r="M256" s="208"/>
      <c r="N256" s="208"/>
      <c r="O256" s="208"/>
      <c r="P256" s="208"/>
      <c r="Q256" s="208"/>
      <c r="R256" s="208"/>
      <c r="S256" s="208"/>
      <c r="T256" s="208"/>
      <c r="U256" s="208"/>
      <c r="V256" s="208"/>
      <c r="W256" s="208"/>
      <c r="X256" s="208"/>
      <c r="Y256" s="208"/>
      <c r="Z256" s="208"/>
      <c r="AA256" s="208"/>
      <c r="AB256" s="208"/>
      <c r="AC256" s="208"/>
      <c r="AD256" s="208"/>
      <c r="AE256" s="208"/>
      <c r="AF256" s="208"/>
      <c r="AG256" s="208"/>
      <c r="AH256" s="213"/>
      <c r="AI256" s="267"/>
      <c r="AJ256" s="351">
        <f t="shared" si="81"/>
        <v>0</v>
      </c>
      <c r="AK256" s="358"/>
    </row>
    <row r="257" spans="1:80" ht="15" customHeight="1">
      <c r="A257" s="267"/>
      <c r="B257" s="213"/>
      <c r="C257" s="213"/>
      <c r="D257" s="242">
        <v>1</v>
      </c>
      <c r="E257" s="227"/>
      <c r="F257" s="659"/>
      <c r="G257" s="659"/>
      <c r="H257" s="659"/>
      <c r="I257" s="659"/>
      <c r="J257" s="659"/>
      <c r="K257" s="371"/>
      <c r="L257" s="426"/>
      <c r="M257" s="338"/>
      <c r="N257" s="423"/>
      <c r="O257" s="258"/>
      <c r="P257" s="659"/>
      <c r="Q257" s="659"/>
      <c r="R257" s="659"/>
      <c r="S257" s="258"/>
      <c r="T257" s="605"/>
      <c r="U257" s="658"/>
      <c r="V257" s="658"/>
      <c r="W257" s="606"/>
      <c r="X257" s="134"/>
      <c r="Y257" s="661"/>
      <c r="Z257" s="661"/>
      <c r="AA257" s="661"/>
      <c r="AB257" s="661"/>
      <c r="AC257" s="282"/>
      <c r="AD257" s="314" t="str">
        <f>IF(OR(T257="",Y257=""),"",IF(T257="Comité d'organisation",IF(Y257="Membre",0.5*0.75,0.75*1),IF(Y257="Membre",0.5*1,1*1)))</f>
        <v/>
      </c>
      <c r="AE257" s="273"/>
      <c r="AF257" s="427" t="str">
        <f>IF(AD257="","",AD257*10)</f>
        <v/>
      </c>
      <c r="AG257" s="213"/>
      <c r="AH257" s="213"/>
      <c r="AI257" s="267"/>
      <c r="AJ257" s="351" t="str">
        <f t="shared" si="81"/>
        <v/>
      </c>
      <c r="AK257" s="358"/>
    </row>
    <row r="258" spans="1:80" ht="15" customHeight="1">
      <c r="A258" s="267"/>
      <c r="B258" s="213"/>
      <c r="C258" s="213"/>
      <c r="D258" s="242">
        <v>2</v>
      </c>
      <c r="E258" s="227"/>
      <c r="F258" s="659"/>
      <c r="G258" s="659"/>
      <c r="H258" s="659"/>
      <c r="I258" s="659"/>
      <c r="J258" s="659"/>
      <c r="K258" s="371"/>
      <c r="L258" s="426"/>
      <c r="M258" s="338"/>
      <c r="N258" s="423"/>
      <c r="O258" s="258"/>
      <c r="P258" s="659"/>
      <c r="Q258" s="659"/>
      <c r="R258" s="659"/>
      <c r="S258" s="258"/>
      <c r="T258" s="605"/>
      <c r="U258" s="658"/>
      <c r="V258" s="658"/>
      <c r="W258" s="606"/>
      <c r="X258" s="134"/>
      <c r="Y258" s="661"/>
      <c r="Z258" s="661"/>
      <c r="AA258" s="661"/>
      <c r="AB258" s="661"/>
      <c r="AC258" s="282"/>
      <c r="AD258" s="314" t="str">
        <f t="shared" ref="AD258:AD259" si="112">IF(OR(T258="",Y258=""),"",IF(T258="Comité d'organisation",IF(Y258="Membre",0.5*0.75,0.75*1),IF(Y258="Membre",0.5*1,1*1)))</f>
        <v/>
      </c>
      <c r="AE258" s="273"/>
      <c r="AF258" s="430" t="str">
        <f t="shared" ref="AF258:AF259" si="113">IF(AD258="","",AD258*10)</f>
        <v/>
      </c>
      <c r="AG258" s="213"/>
      <c r="AH258" s="213"/>
      <c r="AI258" s="267"/>
      <c r="AJ258" s="351" t="str">
        <f t="shared" si="81"/>
        <v/>
      </c>
      <c r="AK258" s="358"/>
    </row>
    <row r="259" spans="1:80" ht="15" customHeight="1">
      <c r="A259" s="267"/>
      <c r="B259" s="213"/>
      <c r="C259" s="213"/>
      <c r="D259" s="242">
        <v>3</v>
      </c>
      <c r="E259" s="227"/>
      <c r="F259" s="659"/>
      <c r="G259" s="659"/>
      <c r="H259" s="659"/>
      <c r="I259" s="659"/>
      <c r="J259" s="659"/>
      <c r="K259" s="371"/>
      <c r="L259" s="426"/>
      <c r="M259" s="338"/>
      <c r="N259" s="423"/>
      <c r="O259" s="258"/>
      <c r="P259" s="659"/>
      <c r="Q259" s="659"/>
      <c r="R259" s="659"/>
      <c r="S259" s="258"/>
      <c r="T259" s="605"/>
      <c r="U259" s="658"/>
      <c r="V259" s="658"/>
      <c r="W259" s="606"/>
      <c r="X259" s="134"/>
      <c r="Y259" s="661"/>
      <c r="Z259" s="661"/>
      <c r="AA259" s="661"/>
      <c r="AB259" s="661"/>
      <c r="AC259" s="282"/>
      <c r="AD259" s="314" t="str">
        <f t="shared" si="112"/>
        <v/>
      </c>
      <c r="AE259" s="273"/>
      <c r="AF259" s="430" t="str">
        <f t="shared" si="113"/>
        <v/>
      </c>
      <c r="AG259" s="213"/>
      <c r="AH259" s="213"/>
      <c r="AI259" s="267"/>
      <c r="AJ259" s="351" t="str">
        <f t="shared" si="81"/>
        <v/>
      </c>
      <c r="AK259" s="358"/>
      <c r="CA259" s="171">
        <v>37</v>
      </c>
    </row>
    <row r="260" spans="1:80" ht="3.95" customHeight="1">
      <c r="A260" s="267"/>
      <c r="B260" s="213"/>
      <c r="C260" s="213"/>
      <c r="D260" s="220"/>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3"/>
      <c r="AH260" s="213"/>
      <c r="AI260" s="267"/>
      <c r="AJ260" s="351">
        <f t="shared" si="81"/>
        <v>0</v>
      </c>
      <c r="AK260" s="358"/>
    </row>
    <row r="261" spans="1:80" ht="17.100000000000001" customHeight="1">
      <c r="A261" s="267"/>
      <c r="B261" s="213"/>
      <c r="C261" s="663" t="s">
        <v>1920</v>
      </c>
      <c r="D261" s="664"/>
      <c r="E261" s="664"/>
      <c r="F261" s="664"/>
      <c r="G261" s="664"/>
      <c r="H261" s="664"/>
      <c r="I261" s="664"/>
      <c r="J261" s="664"/>
      <c r="K261" s="664"/>
      <c r="L261" s="664"/>
      <c r="M261" s="664"/>
      <c r="N261" s="664"/>
      <c r="O261" s="664"/>
      <c r="P261" s="664"/>
      <c r="Q261" s="589" t="s">
        <v>1922</v>
      </c>
      <c r="R261" s="589"/>
      <c r="S261" s="589"/>
      <c r="T261" s="589"/>
      <c r="U261" s="589"/>
      <c r="V261" s="589"/>
      <c r="W261" s="589"/>
      <c r="X261" s="589"/>
      <c r="Y261" s="589"/>
      <c r="Z261" s="589"/>
      <c r="AA261" s="589"/>
      <c r="AB261" s="589"/>
      <c r="AC261" s="589"/>
      <c r="AD261" s="589"/>
      <c r="AE261" s="589"/>
      <c r="AF261" s="589"/>
      <c r="AG261" s="590"/>
      <c r="AH261" s="213"/>
      <c r="AI261" s="267"/>
      <c r="AJ261" s="351">
        <f t="shared" si="81"/>
        <v>0</v>
      </c>
      <c r="AK261" s="358"/>
    </row>
    <row r="262" spans="1:80" ht="3.95" customHeight="1">
      <c r="A262" s="267"/>
      <c r="B262" s="213"/>
      <c r="C262" s="213"/>
      <c r="D262" s="213"/>
      <c r="E262" s="213"/>
      <c r="F262" s="213"/>
      <c r="G262" s="213"/>
      <c r="H262" s="213"/>
      <c r="I262" s="213"/>
      <c r="J262" s="213"/>
      <c r="K262" s="213"/>
      <c r="L262" s="213"/>
      <c r="M262" s="213"/>
      <c r="N262" s="213"/>
      <c r="O262" s="213"/>
      <c r="P262" s="213"/>
      <c r="Q262" s="213"/>
      <c r="R262" s="213"/>
      <c r="S262" s="213"/>
      <c r="T262" s="213"/>
      <c r="U262" s="213"/>
      <c r="V262" s="213"/>
      <c r="W262" s="213"/>
      <c r="X262" s="213"/>
      <c r="Y262" s="213"/>
      <c r="Z262" s="213"/>
      <c r="AA262" s="213"/>
      <c r="AB262" s="213"/>
      <c r="AC262" s="213"/>
      <c r="AD262" s="213"/>
      <c r="AE262" s="213"/>
      <c r="AF262" s="213"/>
      <c r="AG262" s="213"/>
      <c r="AH262" s="213"/>
      <c r="AI262" s="267"/>
      <c r="AJ262" s="351">
        <f t="shared" si="81"/>
        <v>0</v>
      </c>
      <c r="AK262" s="358"/>
    </row>
    <row r="263" spans="1:80" ht="17.100000000000001" customHeight="1">
      <c r="A263" s="267"/>
      <c r="B263" s="213"/>
      <c r="C263" s="603" t="s">
        <v>1826</v>
      </c>
      <c r="D263" s="604"/>
      <c r="E263" s="604"/>
      <c r="F263" s="604"/>
      <c r="G263" s="604"/>
      <c r="H263" s="604"/>
      <c r="I263" s="604"/>
      <c r="J263" s="604"/>
      <c r="K263" s="604"/>
      <c r="L263" s="604"/>
      <c r="M263" s="604"/>
      <c r="N263" s="270"/>
      <c r="O263" s="270"/>
      <c r="P263" s="271"/>
      <c r="Q263" s="271"/>
      <c r="R263" s="601" t="s">
        <v>1830</v>
      </c>
      <c r="S263" s="601"/>
      <c r="T263" s="601"/>
      <c r="U263" s="601"/>
      <c r="V263" s="601"/>
      <c r="W263" s="601"/>
      <c r="X263" s="601"/>
      <c r="Y263" s="601"/>
      <c r="Z263" s="601"/>
      <c r="AA263" s="601"/>
      <c r="AB263" s="601"/>
      <c r="AC263" s="601"/>
      <c r="AD263" s="601"/>
      <c r="AE263" s="602"/>
      <c r="AF263" s="585" t="s">
        <v>1906</v>
      </c>
      <c r="AG263" s="586"/>
      <c r="AH263" s="213"/>
      <c r="AI263" s="267"/>
      <c r="AJ263" s="351">
        <f t="shared" si="81"/>
        <v>0</v>
      </c>
      <c r="AK263" s="358"/>
    </row>
    <row r="264" spans="1:80" ht="3.95" customHeight="1">
      <c r="A264" s="267"/>
      <c r="B264" s="213"/>
      <c r="C264" s="213"/>
      <c r="D264" s="213"/>
      <c r="E264" s="213"/>
      <c r="F264" s="213"/>
      <c r="G264" s="213"/>
      <c r="H264" s="213"/>
      <c r="I264" s="213"/>
      <c r="J264" s="213"/>
      <c r="K264" s="213"/>
      <c r="L264" s="213"/>
      <c r="M264" s="213"/>
      <c r="N264" s="213"/>
      <c r="O264" s="213"/>
      <c r="P264" s="213"/>
      <c r="Q264" s="213"/>
      <c r="R264" s="213"/>
      <c r="S264" s="213"/>
      <c r="T264" s="213"/>
      <c r="U264" s="213"/>
      <c r="V264" s="213"/>
      <c r="W264" s="213"/>
      <c r="X264" s="213"/>
      <c r="Y264" s="213"/>
      <c r="Z264" s="213"/>
      <c r="AA264" s="213"/>
      <c r="AB264" s="213"/>
      <c r="AC264" s="213"/>
      <c r="AD264" s="213"/>
      <c r="AE264" s="213"/>
      <c r="AF264" s="213"/>
      <c r="AG264" s="213"/>
      <c r="AH264" s="213"/>
      <c r="AI264" s="267"/>
      <c r="AJ264" s="351">
        <f t="shared" si="81"/>
        <v>0</v>
      </c>
      <c r="AK264" s="358"/>
    </row>
    <row r="265" spans="1:80" ht="14.1" customHeight="1">
      <c r="A265" s="267"/>
      <c r="B265" s="213"/>
      <c r="C265" s="213"/>
      <c r="D265" s="280" t="s">
        <v>1698</v>
      </c>
      <c r="E265" s="273"/>
      <c r="F265" s="280" t="s">
        <v>1914</v>
      </c>
      <c r="G265" s="302"/>
      <c r="H265" s="598" t="s">
        <v>1916</v>
      </c>
      <c r="I265" s="599"/>
      <c r="J265" s="600"/>
      <c r="K265" s="302"/>
      <c r="L265" s="280" t="s">
        <v>1918</v>
      </c>
      <c r="M265" s="302"/>
      <c r="N265" s="280" t="s">
        <v>3684</v>
      </c>
      <c r="O265" s="302"/>
      <c r="P265" s="252" t="s">
        <v>3685</v>
      </c>
      <c r="Q265" s="302"/>
      <c r="R265" s="280" t="s">
        <v>3689</v>
      </c>
      <c r="S265" s="273"/>
      <c r="T265" s="598" t="s">
        <v>1699</v>
      </c>
      <c r="U265" s="599"/>
      <c r="V265" s="599"/>
      <c r="W265" s="600"/>
      <c r="X265" s="302"/>
      <c r="Y265" s="494" t="s">
        <v>3690</v>
      </c>
      <c r="Z265" s="496"/>
      <c r="AA265" s="302"/>
      <c r="AB265" s="598" t="s">
        <v>1699</v>
      </c>
      <c r="AC265" s="599"/>
      <c r="AD265" s="600"/>
      <c r="AE265" s="282"/>
      <c r="AF265" s="280" t="s">
        <v>1704</v>
      </c>
      <c r="AG265" s="213"/>
      <c r="AH265" s="213"/>
      <c r="AI265" s="267"/>
      <c r="AJ265" s="351">
        <f t="shared" si="81"/>
        <v>0</v>
      </c>
      <c r="AK265" s="358"/>
    </row>
    <row r="266" spans="1:80" ht="14.1" customHeight="1">
      <c r="A266" s="267"/>
      <c r="B266" s="213"/>
      <c r="C266" s="230"/>
      <c r="D266" s="292" t="s">
        <v>794</v>
      </c>
      <c r="E266" s="273"/>
      <c r="F266" s="292" t="s">
        <v>1913</v>
      </c>
      <c r="G266" s="302"/>
      <c r="H266" s="620" t="s">
        <v>1915</v>
      </c>
      <c r="I266" s="621"/>
      <c r="J266" s="622"/>
      <c r="K266" s="302"/>
      <c r="L266" s="292" t="s">
        <v>1917</v>
      </c>
      <c r="M266" s="302"/>
      <c r="N266" s="292" t="s">
        <v>3683</v>
      </c>
      <c r="O266" s="302"/>
      <c r="P266" s="292" t="s">
        <v>3686</v>
      </c>
      <c r="Q266" s="302"/>
      <c r="R266" s="292" t="s">
        <v>3687</v>
      </c>
      <c r="S266" s="273"/>
      <c r="T266" s="620" t="s">
        <v>795</v>
      </c>
      <c r="U266" s="621"/>
      <c r="V266" s="621"/>
      <c r="W266" s="622"/>
      <c r="X266" s="302"/>
      <c r="Y266" s="363" t="s">
        <v>3688</v>
      </c>
      <c r="Z266" s="364"/>
      <c r="AA266" s="302"/>
      <c r="AB266" s="620" t="s">
        <v>795</v>
      </c>
      <c r="AC266" s="621"/>
      <c r="AD266" s="622"/>
      <c r="AE266" s="282"/>
      <c r="AF266" s="292" t="s">
        <v>797</v>
      </c>
      <c r="AG266" s="230"/>
      <c r="AH266" s="213"/>
      <c r="AI266" s="267"/>
      <c r="AJ266" s="351">
        <f t="shared" si="81"/>
        <v>0</v>
      </c>
      <c r="AK266" s="358"/>
    </row>
    <row r="267" spans="1:80" ht="3.95" customHeight="1">
      <c r="A267" s="267"/>
      <c r="B267" s="213"/>
      <c r="C267" s="208"/>
      <c r="D267" s="217"/>
      <c r="E267" s="217"/>
      <c r="F267" s="217"/>
      <c r="G267" s="302"/>
      <c r="H267" s="217"/>
      <c r="I267" s="217"/>
      <c r="J267" s="217"/>
      <c r="K267" s="217"/>
      <c r="L267" s="208"/>
      <c r="M267" s="302"/>
      <c r="N267" s="208"/>
      <c r="O267" s="302"/>
      <c r="P267" s="208"/>
      <c r="Q267" s="302"/>
      <c r="R267" s="208"/>
      <c r="S267" s="302"/>
      <c r="T267" s="208"/>
      <c r="U267" s="208"/>
      <c r="V267" s="208"/>
      <c r="W267" s="208"/>
      <c r="X267" s="302"/>
      <c r="Y267" s="208"/>
      <c r="Z267" s="208"/>
      <c r="AA267" s="302"/>
      <c r="AB267" s="208"/>
      <c r="AC267" s="208"/>
      <c r="AD267" s="208"/>
      <c r="AE267" s="208"/>
      <c r="AF267" s="208"/>
      <c r="AG267" s="208"/>
      <c r="AH267" s="213"/>
      <c r="AI267" s="267"/>
      <c r="AJ267" s="351">
        <f t="shared" si="81"/>
        <v>0</v>
      </c>
      <c r="AK267" s="358"/>
    </row>
    <row r="268" spans="1:80" ht="15" customHeight="1">
      <c r="A268" s="267"/>
      <c r="B268" s="213"/>
      <c r="C268" s="213"/>
      <c r="D268" s="242">
        <v>1</v>
      </c>
      <c r="E268" s="227"/>
      <c r="F268" s="462" t="s">
        <v>3961</v>
      </c>
      <c r="G268" s="371"/>
      <c r="H268" s="462" t="s">
        <v>3962</v>
      </c>
      <c r="I268" s="462"/>
      <c r="J268" s="462"/>
      <c r="K268" s="258"/>
      <c r="L268" s="462" t="s">
        <v>3895</v>
      </c>
      <c r="M268" s="371"/>
      <c r="N268" s="457">
        <v>41821</v>
      </c>
      <c r="O268" s="371"/>
      <c r="P268" s="462" t="s">
        <v>3963</v>
      </c>
      <c r="Q268" s="371"/>
      <c r="R268" s="257"/>
      <c r="S268" s="371"/>
      <c r="T268" s="605"/>
      <c r="U268" s="658"/>
      <c r="V268" s="658"/>
      <c r="W268" s="606"/>
      <c r="X268" s="372"/>
      <c r="Y268" s="661"/>
      <c r="Z268" s="661"/>
      <c r="AA268" s="372"/>
      <c r="AB268" s="661"/>
      <c r="AC268" s="661"/>
      <c r="AD268" s="661"/>
      <c r="AE268" s="230"/>
      <c r="AF268" s="365">
        <f>IF(OR(F268="",H268=""),"",3+3*R268+1*Y268)</f>
        <v>3</v>
      </c>
      <c r="AG268" s="213"/>
      <c r="AH268" s="213"/>
      <c r="AI268" s="267"/>
      <c r="AJ268" s="351">
        <f t="shared" si="81"/>
        <v>3</v>
      </c>
      <c r="AK268" s="358"/>
    </row>
    <row r="269" spans="1:80" ht="15" customHeight="1">
      <c r="A269" s="267"/>
      <c r="B269" s="213"/>
      <c r="C269" s="213"/>
      <c r="D269" s="242">
        <v>2</v>
      </c>
      <c r="E269" s="227"/>
      <c r="F269" s="462" t="s">
        <v>3964</v>
      </c>
      <c r="G269" s="371"/>
      <c r="H269" s="462" t="s">
        <v>3965</v>
      </c>
      <c r="I269" s="462"/>
      <c r="J269" s="462"/>
      <c r="K269" s="258"/>
      <c r="L269" s="462" t="s">
        <v>3895</v>
      </c>
      <c r="M269" s="371"/>
      <c r="N269" s="457">
        <v>41518</v>
      </c>
      <c r="O269" s="371"/>
      <c r="P269" s="462" t="s">
        <v>3963</v>
      </c>
      <c r="Q269" s="371"/>
      <c r="R269" s="257"/>
      <c r="S269" s="371"/>
      <c r="T269" s="605"/>
      <c r="U269" s="658"/>
      <c r="V269" s="658"/>
      <c r="W269" s="606"/>
      <c r="X269" s="372"/>
      <c r="Y269" s="661"/>
      <c r="Z269" s="661"/>
      <c r="AA269" s="372"/>
      <c r="AB269" s="661"/>
      <c r="AC269" s="661"/>
      <c r="AD269" s="661"/>
      <c r="AE269" s="230"/>
      <c r="AF269" s="365">
        <f t="shared" ref="AF269:AF270" si="114">IF(OR(F269="",H269=""),"",3+3*R269+1*Y269)</f>
        <v>3</v>
      </c>
      <c r="AG269" s="213"/>
      <c r="AH269" s="213"/>
      <c r="AI269" s="267"/>
      <c r="AJ269" s="351">
        <f t="shared" si="81"/>
        <v>3</v>
      </c>
      <c r="AK269" s="358"/>
    </row>
    <row r="270" spans="1:80" ht="15" customHeight="1">
      <c r="A270" s="267"/>
      <c r="B270" s="213"/>
      <c r="C270" s="213"/>
      <c r="D270" s="242">
        <v>3</v>
      </c>
      <c r="E270" s="227"/>
      <c r="F270" s="462" t="s">
        <v>3966</v>
      </c>
      <c r="G270" s="371"/>
      <c r="H270" s="462" t="s">
        <v>3967</v>
      </c>
      <c r="I270" s="462"/>
      <c r="J270" s="462"/>
      <c r="K270" s="258"/>
      <c r="L270" s="462" t="s">
        <v>3895</v>
      </c>
      <c r="M270" s="371"/>
      <c r="N270" s="457">
        <v>41456</v>
      </c>
      <c r="O270" s="371"/>
      <c r="P270" s="462" t="s">
        <v>3963</v>
      </c>
      <c r="Q270" s="371"/>
      <c r="R270" s="257"/>
      <c r="S270" s="371"/>
      <c r="T270" s="605"/>
      <c r="U270" s="658"/>
      <c r="V270" s="658"/>
      <c r="W270" s="606"/>
      <c r="X270" s="372"/>
      <c r="Y270" s="661"/>
      <c r="Z270" s="661"/>
      <c r="AA270" s="372"/>
      <c r="AB270" s="661"/>
      <c r="AC270" s="661"/>
      <c r="AD270" s="661"/>
      <c r="AE270" s="230"/>
      <c r="AF270" s="365">
        <f t="shared" si="114"/>
        <v>3</v>
      </c>
      <c r="AG270" s="213"/>
      <c r="AH270" s="213"/>
      <c r="AI270" s="267"/>
      <c r="AJ270" s="351">
        <f t="shared" si="81"/>
        <v>3</v>
      </c>
      <c r="AK270" s="358"/>
      <c r="CB270" s="171">
        <v>38</v>
      </c>
    </row>
    <row r="271" spans="1:80" ht="15" customHeight="1">
      <c r="A271" s="267"/>
      <c r="B271" s="213"/>
      <c r="C271" s="213"/>
      <c r="D271" s="455">
        <v>4</v>
      </c>
      <c r="E271" s="227"/>
      <c r="F271" s="462" t="s">
        <v>3968</v>
      </c>
      <c r="G271" s="371"/>
      <c r="H271" s="462" t="s">
        <v>3969</v>
      </c>
      <c r="I271" s="462"/>
      <c r="J271" s="462"/>
      <c r="K271" s="258"/>
      <c r="L271" s="462" t="s">
        <v>3895</v>
      </c>
      <c r="M271" s="371"/>
      <c r="N271" s="457">
        <v>41456</v>
      </c>
      <c r="O271" s="371"/>
      <c r="P271" s="462" t="s">
        <v>3963</v>
      </c>
      <c r="Q271" s="371"/>
      <c r="R271" s="456"/>
      <c r="S271" s="371"/>
      <c r="T271" s="605"/>
      <c r="U271" s="658"/>
      <c r="V271" s="658"/>
      <c r="W271" s="606"/>
      <c r="X271" s="372"/>
      <c r="Y271" s="661"/>
      <c r="Z271" s="661"/>
      <c r="AA271" s="372"/>
      <c r="AB271" s="661"/>
      <c r="AC271" s="661"/>
      <c r="AD271" s="661"/>
      <c r="AE271" s="230"/>
      <c r="AF271" s="365">
        <f t="shared" ref="AF271" si="115">IF(OR(F271="",H271=""),"",3+3*R271+1*Y271)</f>
        <v>3</v>
      </c>
      <c r="AG271" s="213"/>
      <c r="AH271" s="213"/>
      <c r="AI271" s="267"/>
      <c r="AJ271" s="351">
        <f t="shared" ref="AJ271" si="116">IF(OR(AF271="Valeur",AF271="القيمة"),0,IF(ISERROR(SEARCH("/",AF271)),AF271,0))</f>
        <v>3</v>
      </c>
      <c r="AK271" s="358"/>
      <c r="CB271" s="171">
        <v>38</v>
      </c>
    </row>
    <row r="272" spans="1:80" ht="15" customHeight="1">
      <c r="A272" s="267"/>
      <c r="B272" s="213"/>
      <c r="C272" s="213"/>
      <c r="D272" s="455">
        <v>5</v>
      </c>
      <c r="E272" s="227"/>
      <c r="F272" s="463" t="s">
        <v>4062</v>
      </c>
      <c r="G272" s="371"/>
      <c r="H272" s="661" t="s">
        <v>4063</v>
      </c>
      <c r="I272" s="661"/>
      <c r="J272" s="661"/>
      <c r="K272" s="258"/>
      <c r="L272" s="462" t="s">
        <v>3982</v>
      </c>
      <c r="M272" s="371"/>
      <c r="N272" s="457">
        <v>41426</v>
      </c>
      <c r="O272" s="371"/>
      <c r="P272" s="462" t="s">
        <v>3963</v>
      </c>
      <c r="Q272" s="371"/>
      <c r="R272" s="456"/>
      <c r="S272" s="371"/>
      <c r="T272" s="605"/>
      <c r="U272" s="658"/>
      <c r="V272" s="658"/>
      <c r="W272" s="606"/>
      <c r="X272" s="372"/>
      <c r="Y272" s="661"/>
      <c r="Z272" s="661"/>
      <c r="AA272" s="372"/>
      <c r="AB272" s="661"/>
      <c r="AC272" s="661"/>
      <c r="AD272" s="661"/>
      <c r="AE272" s="230"/>
      <c r="AF272" s="365">
        <f t="shared" ref="AF272" si="117">IF(OR(F272="",H272=""),"",3+3*R272+1*Y272)</f>
        <v>3</v>
      </c>
      <c r="AG272" s="213"/>
      <c r="AH272" s="213"/>
      <c r="AI272" s="267"/>
      <c r="AJ272" s="351">
        <f t="shared" ref="AJ272" si="118">IF(OR(AF272="Valeur",AF272="القيمة"),0,IF(ISERROR(SEARCH("/",AF272)),AF272,0))</f>
        <v>3</v>
      </c>
      <c r="AK272" s="358"/>
      <c r="CB272" s="171">
        <v>38</v>
      </c>
    </row>
    <row r="273" spans="1:81" ht="15" customHeight="1">
      <c r="A273" s="267"/>
      <c r="B273" s="213"/>
      <c r="C273" s="213"/>
      <c r="D273" s="455">
        <v>6</v>
      </c>
      <c r="E273" s="227"/>
      <c r="F273" s="462" t="s">
        <v>4060</v>
      </c>
      <c r="G273" s="371"/>
      <c r="H273" s="467" t="s">
        <v>4061</v>
      </c>
      <c r="I273" s="467"/>
      <c r="J273" s="467"/>
      <c r="K273" s="258"/>
      <c r="L273" s="462" t="s">
        <v>3982</v>
      </c>
      <c r="M273" s="371"/>
      <c r="N273" s="457">
        <v>41426</v>
      </c>
      <c r="O273" s="371"/>
      <c r="P273" s="462" t="s">
        <v>3963</v>
      </c>
      <c r="Q273" s="371"/>
      <c r="R273" s="456"/>
      <c r="S273" s="371"/>
      <c r="T273" s="605"/>
      <c r="U273" s="658"/>
      <c r="V273" s="658"/>
      <c r="W273" s="606"/>
      <c r="X273" s="372"/>
      <c r="Y273" s="661"/>
      <c r="Z273" s="661"/>
      <c r="AA273" s="372"/>
      <c r="AB273" s="661"/>
      <c r="AC273" s="661"/>
      <c r="AD273" s="661"/>
      <c r="AE273" s="230"/>
      <c r="AF273" s="365">
        <f t="shared" ref="AF273" si="119">IF(OR(F273="",H273=""),"",3+3*R273+1*Y273)</f>
        <v>3</v>
      </c>
      <c r="AG273" s="213"/>
      <c r="AH273" s="213"/>
      <c r="AI273" s="267"/>
      <c r="AJ273" s="351">
        <f t="shared" ref="AJ273" si="120">IF(OR(AF273="Valeur",AF273="القيمة"),0,IF(ISERROR(SEARCH("/",AF273)),AF273,0))</f>
        <v>3</v>
      </c>
      <c r="AK273" s="358"/>
      <c r="CB273" s="171">
        <v>38</v>
      </c>
    </row>
    <row r="274" spans="1:81" ht="15" customHeight="1">
      <c r="A274" s="267"/>
      <c r="B274" s="213"/>
      <c r="C274" s="213"/>
      <c r="D274" s="455">
        <v>7</v>
      </c>
      <c r="E274" s="227"/>
      <c r="F274" s="463" t="s">
        <v>4064</v>
      </c>
      <c r="G274" s="371"/>
      <c r="H274" s="467" t="s">
        <v>4065</v>
      </c>
      <c r="I274" s="467"/>
      <c r="J274" s="467"/>
      <c r="K274" s="258"/>
      <c r="L274" s="462" t="s">
        <v>3982</v>
      </c>
      <c r="M274" s="371"/>
      <c r="N274" s="457">
        <v>41426</v>
      </c>
      <c r="O274" s="371"/>
      <c r="P274" s="462" t="s">
        <v>3963</v>
      </c>
      <c r="Q274" s="371"/>
      <c r="R274" s="456"/>
      <c r="S274" s="371"/>
      <c r="T274" s="605"/>
      <c r="U274" s="658"/>
      <c r="V274" s="658"/>
      <c r="W274" s="606"/>
      <c r="X274" s="372"/>
      <c r="Y274" s="661"/>
      <c r="Z274" s="661"/>
      <c r="AA274" s="372"/>
      <c r="AB274" s="661"/>
      <c r="AC274" s="661"/>
      <c r="AD274" s="661"/>
      <c r="AE274" s="230"/>
      <c r="AF274" s="365">
        <f t="shared" ref="AF274" si="121">IF(OR(F274="",H274=""),"",3+3*R274+1*Y274)</f>
        <v>3</v>
      </c>
      <c r="AG274" s="213"/>
      <c r="AH274" s="213"/>
      <c r="AI274" s="267"/>
      <c r="AJ274" s="351">
        <f t="shared" ref="AJ274" si="122">IF(OR(AF274="Valeur",AF274="القيمة"),0,IF(ISERROR(SEARCH("/",AF274)),AF274,0))</f>
        <v>3</v>
      </c>
      <c r="AK274" s="358"/>
      <c r="CB274" s="171">
        <v>38</v>
      </c>
    </row>
    <row r="275" spans="1:81" ht="15" customHeight="1">
      <c r="A275" s="267"/>
      <c r="B275" s="213"/>
      <c r="C275" s="213"/>
      <c r="D275" s="455">
        <v>8</v>
      </c>
      <c r="E275" s="227"/>
      <c r="F275" s="463" t="s">
        <v>4066</v>
      </c>
      <c r="G275" s="371"/>
      <c r="H275" s="467" t="s">
        <v>4067</v>
      </c>
      <c r="I275" s="467"/>
      <c r="J275" s="467"/>
      <c r="K275" s="258"/>
      <c r="L275" s="462" t="s">
        <v>3982</v>
      </c>
      <c r="M275" s="371"/>
      <c r="N275" s="457">
        <v>41426</v>
      </c>
      <c r="O275" s="371"/>
      <c r="P275" s="462" t="s">
        <v>3963</v>
      </c>
      <c r="Q275" s="371"/>
      <c r="R275" s="456"/>
      <c r="S275" s="371"/>
      <c r="T275" s="605"/>
      <c r="U275" s="658"/>
      <c r="V275" s="658"/>
      <c r="W275" s="606"/>
      <c r="X275" s="372"/>
      <c r="Y275" s="661"/>
      <c r="Z275" s="661"/>
      <c r="AA275" s="372"/>
      <c r="AB275" s="661"/>
      <c r="AC275" s="661"/>
      <c r="AD275" s="661"/>
      <c r="AE275" s="230"/>
      <c r="AF275" s="365">
        <f t="shared" ref="AF275" si="123">IF(OR(F275="",H275=""),"",3+3*R275+1*Y275)</f>
        <v>3</v>
      </c>
      <c r="AG275" s="213"/>
      <c r="AH275" s="213"/>
      <c r="AI275" s="267"/>
      <c r="AJ275" s="351">
        <f t="shared" ref="AJ275" si="124">IF(OR(AF275="Valeur",AF275="القيمة"),0,IF(ISERROR(SEARCH("/",AF275)),AF275,0))</f>
        <v>3</v>
      </c>
      <c r="AK275" s="358"/>
      <c r="CB275" s="171">
        <v>38</v>
      </c>
    </row>
    <row r="276" spans="1:81" ht="15" customHeight="1">
      <c r="A276" s="267"/>
      <c r="B276" s="213"/>
      <c r="C276" s="213"/>
      <c r="D276" s="455">
        <v>9</v>
      </c>
      <c r="E276" s="227"/>
      <c r="F276" s="463" t="s">
        <v>4068</v>
      </c>
      <c r="G276" s="371"/>
      <c r="H276" s="467" t="s">
        <v>4069</v>
      </c>
      <c r="I276" s="467"/>
      <c r="J276" s="467"/>
      <c r="K276" s="258"/>
      <c r="L276" s="462" t="s">
        <v>3982</v>
      </c>
      <c r="M276" s="371"/>
      <c r="N276" s="457">
        <v>41791</v>
      </c>
      <c r="O276" s="371"/>
      <c r="P276" s="462" t="s">
        <v>3963</v>
      </c>
      <c r="Q276" s="371"/>
      <c r="R276" s="456"/>
      <c r="S276" s="371"/>
      <c r="T276" s="605"/>
      <c r="U276" s="658"/>
      <c r="V276" s="658"/>
      <c r="W276" s="606"/>
      <c r="X276" s="372"/>
      <c r="Y276" s="661"/>
      <c r="Z276" s="661"/>
      <c r="AA276" s="372"/>
      <c r="AB276" s="661"/>
      <c r="AC276" s="661"/>
      <c r="AD276" s="661"/>
      <c r="AE276" s="230"/>
      <c r="AF276" s="365">
        <f>IF(OR(F276="",H276=""),"",3+3*R276+1*Y276)</f>
        <v>3</v>
      </c>
      <c r="AG276" s="213"/>
      <c r="AH276" s="213"/>
      <c r="AI276" s="267"/>
      <c r="AJ276" s="351">
        <f t="shared" ref="AJ276" si="125">IF(OR(AF276="Valeur",AF276="القيمة"),0,IF(ISERROR(SEARCH("/",AF276)),AF276,0))</f>
        <v>3</v>
      </c>
      <c r="AK276" s="358"/>
      <c r="CB276" s="171">
        <v>38</v>
      </c>
    </row>
    <row r="277" spans="1:81" ht="15" customHeight="1">
      <c r="A277" s="267"/>
      <c r="B277" s="213"/>
      <c r="C277" s="213"/>
      <c r="D277" s="461">
        <v>10</v>
      </c>
      <c r="E277" s="227"/>
      <c r="F277" s="462" t="s">
        <v>4070</v>
      </c>
      <c r="G277" s="371"/>
      <c r="H277" s="467" t="s">
        <v>4071</v>
      </c>
      <c r="I277" s="467"/>
      <c r="J277" s="467"/>
      <c r="K277" s="258"/>
      <c r="L277" s="462" t="s">
        <v>3982</v>
      </c>
      <c r="M277" s="371"/>
      <c r="N277" s="457">
        <v>41791</v>
      </c>
      <c r="O277" s="371"/>
      <c r="P277" s="462" t="s">
        <v>3963</v>
      </c>
      <c r="Q277" s="371"/>
      <c r="R277" s="462"/>
      <c r="S277" s="371"/>
      <c r="T277" s="605"/>
      <c r="U277" s="658"/>
      <c r="V277" s="658"/>
      <c r="W277" s="606"/>
      <c r="X277" s="372"/>
      <c r="Y277" s="661"/>
      <c r="Z277" s="661"/>
      <c r="AA277" s="372"/>
      <c r="AB277" s="661"/>
      <c r="AC277" s="661"/>
      <c r="AD277" s="661"/>
      <c r="AE277" s="230"/>
      <c r="AF277" s="365">
        <f>IF(OR(F277="",H277=""),"",3+3*R277+1*Y277)</f>
        <v>3</v>
      </c>
      <c r="AG277" s="213"/>
      <c r="AH277" s="213"/>
      <c r="AI277" s="267"/>
      <c r="AJ277" s="351">
        <f t="shared" ref="AJ277" si="126">IF(OR(AF277="Valeur",AF277="القيمة"),0,IF(ISERROR(SEARCH("/",AF277)),AF277,0))</f>
        <v>3</v>
      </c>
      <c r="AK277" s="358"/>
      <c r="CB277" s="171">
        <v>38</v>
      </c>
    </row>
    <row r="278" spans="1:81" ht="15" customHeight="1">
      <c r="A278" s="267"/>
      <c r="B278" s="213"/>
      <c r="C278" s="213"/>
      <c r="D278" s="461">
        <v>11</v>
      </c>
      <c r="E278" s="227"/>
      <c r="F278" s="463" t="s">
        <v>4072</v>
      </c>
      <c r="G278" s="371"/>
      <c r="H278" s="467" t="s">
        <v>4073</v>
      </c>
      <c r="I278" s="467"/>
      <c r="J278" s="467"/>
      <c r="K278" s="258"/>
      <c r="L278" s="462" t="s">
        <v>3982</v>
      </c>
      <c r="M278" s="371"/>
      <c r="N278" s="457">
        <v>42156</v>
      </c>
      <c r="O278" s="371"/>
      <c r="P278" s="462" t="s">
        <v>3963</v>
      </c>
      <c r="Q278" s="371"/>
      <c r="R278" s="462"/>
      <c r="S278" s="371"/>
      <c r="T278" s="605"/>
      <c r="U278" s="658"/>
      <c r="V278" s="658"/>
      <c r="W278" s="606"/>
      <c r="X278" s="372"/>
      <c r="Y278" s="661"/>
      <c r="Z278" s="661"/>
      <c r="AA278" s="372"/>
      <c r="AB278" s="661"/>
      <c r="AC278" s="661"/>
      <c r="AD278" s="661"/>
      <c r="AE278" s="230"/>
      <c r="AF278" s="365">
        <f>IF(OR(F278="",H278=""),"",3+3*R278+1*Y278)</f>
        <v>3</v>
      </c>
      <c r="AG278" s="213"/>
      <c r="AH278" s="213"/>
      <c r="AI278" s="267"/>
      <c r="AJ278" s="351">
        <f t="shared" ref="AJ278" si="127">IF(OR(AF278="Valeur",AF278="القيمة"),0,IF(ISERROR(SEARCH("/",AF278)),AF278,0))</f>
        <v>3</v>
      </c>
      <c r="AK278" s="358"/>
      <c r="CB278" s="171">
        <v>38</v>
      </c>
    </row>
    <row r="279" spans="1:81" ht="15" customHeight="1">
      <c r="A279" s="267"/>
      <c r="B279" s="213"/>
      <c r="C279" s="213"/>
      <c r="D279" s="461">
        <v>12</v>
      </c>
      <c r="E279" s="227"/>
      <c r="F279" s="462" t="s">
        <v>4074</v>
      </c>
      <c r="G279" s="371"/>
      <c r="H279" s="467" t="s">
        <v>4075</v>
      </c>
      <c r="I279" s="467"/>
      <c r="J279" s="467"/>
      <c r="K279" s="258"/>
      <c r="L279" s="462" t="s">
        <v>3982</v>
      </c>
      <c r="M279" s="371"/>
      <c r="N279" s="457">
        <v>42156</v>
      </c>
      <c r="O279" s="371"/>
      <c r="P279" s="462" t="s">
        <v>3963</v>
      </c>
      <c r="Q279" s="371"/>
      <c r="R279" s="462"/>
      <c r="S279" s="371"/>
      <c r="T279" s="605"/>
      <c r="U279" s="658"/>
      <c r="V279" s="658"/>
      <c r="W279" s="606"/>
      <c r="X279" s="372"/>
      <c r="Y279" s="661"/>
      <c r="Z279" s="661"/>
      <c r="AA279" s="372"/>
      <c r="AB279" s="661"/>
      <c r="AC279" s="661"/>
      <c r="AD279" s="661"/>
      <c r="AE279" s="230"/>
      <c r="AF279" s="365">
        <f>IF(OR(F279="",H279=""),"",3+3*R279+1*Y279)</f>
        <v>3</v>
      </c>
      <c r="AG279" s="213"/>
      <c r="AH279" s="213"/>
      <c r="AI279" s="267"/>
      <c r="AJ279" s="351">
        <f t="shared" ref="AJ279" si="128">IF(OR(AF279="Valeur",AF279="القيمة"),0,IF(ISERROR(SEARCH("/",AF279)),AF279,0))</f>
        <v>3</v>
      </c>
      <c r="AK279" s="358"/>
      <c r="CB279" s="171">
        <v>38</v>
      </c>
    </row>
    <row r="280" spans="1:81" ht="15" customHeight="1">
      <c r="A280" s="267"/>
      <c r="B280" s="213"/>
      <c r="C280" s="213"/>
      <c r="D280" s="461">
        <v>13</v>
      </c>
      <c r="E280" s="227"/>
      <c r="F280" s="462" t="s">
        <v>4076</v>
      </c>
      <c r="G280" s="371"/>
      <c r="H280" s="467" t="s">
        <v>4077</v>
      </c>
      <c r="I280" s="467"/>
      <c r="J280" s="467"/>
      <c r="K280" s="258"/>
      <c r="L280" s="462" t="s">
        <v>3982</v>
      </c>
      <c r="M280" s="371"/>
      <c r="N280" s="457">
        <v>42156</v>
      </c>
      <c r="O280" s="371"/>
      <c r="P280" s="462" t="s">
        <v>3963</v>
      </c>
      <c r="Q280" s="371"/>
      <c r="R280" s="462"/>
      <c r="S280" s="371"/>
      <c r="T280" s="605"/>
      <c r="U280" s="658"/>
      <c r="V280" s="658"/>
      <c r="W280" s="606"/>
      <c r="X280" s="372"/>
      <c r="Y280" s="661"/>
      <c r="Z280" s="661"/>
      <c r="AA280" s="372"/>
      <c r="AB280" s="661"/>
      <c r="AC280" s="661"/>
      <c r="AD280" s="661"/>
      <c r="AE280" s="230"/>
      <c r="AF280" s="365">
        <f>IF(OR(F280="",H280=""),"",3+3*R280+1*Y280)</f>
        <v>3</v>
      </c>
      <c r="AG280" s="213"/>
      <c r="AH280" s="213"/>
      <c r="AI280" s="267"/>
      <c r="AJ280" s="351">
        <f t="shared" ref="AJ280" si="129">IF(OR(AF280="Valeur",AF280="القيمة"),0,IF(ISERROR(SEARCH("/",AF280)),AF280,0))</f>
        <v>3</v>
      </c>
      <c r="AK280" s="358"/>
      <c r="CB280" s="171">
        <v>38</v>
      </c>
    </row>
    <row r="281" spans="1:81" ht="3.95" customHeight="1">
      <c r="A281" s="267"/>
      <c r="B281" s="213"/>
      <c r="C281" s="213"/>
      <c r="D281" s="213"/>
      <c r="E281" s="213"/>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13"/>
      <c r="AF281" s="213"/>
      <c r="AG281" s="213"/>
      <c r="AH281" s="213"/>
      <c r="AI281" s="267"/>
      <c r="AJ281" s="351">
        <f t="shared" si="81"/>
        <v>0</v>
      </c>
      <c r="AK281" s="358"/>
    </row>
    <row r="282" spans="1:81" ht="17.100000000000001" customHeight="1">
      <c r="A282" s="267"/>
      <c r="B282" s="213"/>
      <c r="C282" s="603" t="s">
        <v>1827</v>
      </c>
      <c r="D282" s="604"/>
      <c r="E282" s="604"/>
      <c r="F282" s="604"/>
      <c r="G282" s="604"/>
      <c r="H282" s="604"/>
      <c r="I282" s="604"/>
      <c r="J282" s="604"/>
      <c r="K282" s="604"/>
      <c r="L282" s="604"/>
      <c r="M282" s="604"/>
      <c r="N282" s="270"/>
      <c r="O282" s="270"/>
      <c r="P282" s="271"/>
      <c r="Q282" s="271"/>
      <c r="R282" s="601" t="s">
        <v>1831</v>
      </c>
      <c r="S282" s="601"/>
      <c r="T282" s="601"/>
      <c r="U282" s="601"/>
      <c r="V282" s="601"/>
      <c r="W282" s="601"/>
      <c r="X282" s="601"/>
      <c r="Y282" s="601"/>
      <c r="Z282" s="601"/>
      <c r="AA282" s="601"/>
      <c r="AB282" s="601"/>
      <c r="AC282" s="601"/>
      <c r="AD282" s="601"/>
      <c r="AE282" s="602"/>
      <c r="AF282" s="585" t="s">
        <v>1919</v>
      </c>
      <c r="AG282" s="586"/>
      <c r="AH282" s="213"/>
      <c r="AI282" s="267"/>
      <c r="AJ282" s="351">
        <f t="shared" si="81"/>
        <v>0</v>
      </c>
      <c r="AK282" s="358"/>
    </row>
    <row r="283" spans="1:81" ht="3.95" customHeight="1">
      <c r="A283" s="267"/>
      <c r="B283" s="213"/>
      <c r="C283" s="208"/>
      <c r="D283" s="217"/>
      <c r="E283" s="217"/>
      <c r="F283" s="217"/>
      <c r="G283" s="217"/>
      <c r="H283" s="217"/>
      <c r="I283" s="217"/>
      <c r="J283" s="217"/>
      <c r="K283" s="217"/>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13"/>
      <c r="AI283" s="267"/>
      <c r="AJ283" s="351">
        <f t="shared" si="81"/>
        <v>0</v>
      </c>
      <c r="AK283" s="358"/>
    </row>
    <row r="284" spans="1:81" ht="15" customHeight="1">
      <c r="A284" s="267"/>
      <c r="B284" s="213"/>
      <c r="C284" s="213"/>
      <c r="D284" s="242">
        <v>1</v>
      </c>
      <c r="E284" s="227"/>
      <c r="F284" s="462" t="s">
        <v>3970</v>
      </c>
      <c r="G284" s="371"/>
      <c r="H284" s="462" t="s">
        <v>3971</v>
      </c>
      <c r="I284" s="462"/>
      <c r="J284" s="462"/>
      <c r="K284" s="258"/>
      <c r="L284" s="462" t="s">
        <v>3895</v>
      </c>
      <c r="M284" s="371"/>
      <c r="N284" s="457">
        <v>41422</v>
      </c>
      <c r="O284" s="371"/>
      <c r="P284" s="462" t="s">
        <v>3963</v>
      </c>
      <c r="Q284" s="371"/>
      <c r="R284" s="257"/>
      <c r="S284" s="371"/>
      <c r="T284" s="605"/>
      <c r="U284" s="658"/>
      <c r="V284" s="658"/>
      <c r="W284" s="606"/>
      <c r="X284" s="372"/>
      <c r="Y284" s="661"/>
      <c r="Z284" s="661"/>
      <c r="AA284" s="372"/>
      <c r="AB284" s="661"/>
      <c r="AC284" s="661"/>
      <c r="AD284" s="661"/>
      <c r="AE284" s="230"/>
      <c r="AF284" s="365">
        <f>IF(OR(F284="",H284=""),"",5+3*R284+1*Y284)</f>
        <v>5</v>
      </c>
      <c r="AG284" s="213"/>
      <c r="AH284" s="213"/>
      <c r="AI284" s="267"/>
      <c r="AJ284" s="351">
        <f t="shared" si="81"/>
        <v>5</v>
      </c>
      <c r="AK284" s="358"/>
    </row>
    <row r="285" spans="1:81" ht="15" customHeight="1">
      <c r="A285" s="267"/>
      <c r="B285" s="213"/>
      <c r="C285" s="213"/>
      <c r="D285" s="242">
        <v>2</v>
      </c>
      <c r="E285" s="227"/>
      <c r="F285" s="462" t="s">
        <v>3972</v>
      </c>
      <c r="G285" s="371"/>
      <c r="H285" s="462" t="s">
        <v>3973</v>
      </c>
      <c r="I285" s="462"/>
      <c r="J285" s="462"/>
      <c r="K285" s="258"/>
      <c r="L285" s="462" t="s">
        <v>3895</v>
      </c>
      <c r="M285" s="371"/>
      <c r="N285" s="457">
        <v>41427</v>
      </c>
      <c r="O285" s="371"/>
      <c r="P285" s="462" t="s">
        <v>3963</v>
      </c>
      <c r="Q285" s="371"/>
      <c r="R285" s="257"/>
      <c r="S285" s="371"/>
      <c r="T285" s="605"/>
      <c r="U285" s="658"/>
      <c r="V285" s="658"/>
      <c r="W285" s="606"/>
      <c r="X285" s="372"/>
      <c r="Y285" s="661"/>
      <c r="Z285" s="661"/>
      <c r="AA285" s="372"/>
      <c r="AB285" s="661"/>
      <c r="AC285" s="661"/>
      <c r="AD285" s="661"/>
      <c r="AE285" s="230"/>
      <c r="AF285" s="365">
        <f t="shared" ref="AF285:AF286" si="130">IF(OR(F285="",H285=""),"",5+3*R285+1*Y285)</f>
        <v>5</v>
      </c>
      <c r="AG285" s="213"/>
      <c r="AH285" s="213"/>
      <c r="AI285" s="267"/>
      <c r="AJ285" s="351">
        <f t="shared" si="81"/>
        <v>5</v>
      </c>
      <c r="AK285" s="358"/>
    </row>
    <row r="286" spans="1:81" ht="15" customHeight="1">
      <c r="A286" s="267"/>
      <c r="B286" s="213"/>
      <c r="C286" s="213"/>
      <c r="D286" s="242">
        <v>3</v>
      </c>
      <c r="E286" s="227"/>
      <c r="F286" s="462" t="s">
        <v>3975</v>
      </c>
      <c r="G286" s="371"/>
      <c r="H286" s="462" t="s">
        <v>3974</v>
      </c>
      <c r="I286" s="462"/>
      <c r="J286" s="462"/>
      <c r="K286" s="258"/>
      <c r="L286" s="462" t="s">
        <v>3895</v>
      </c>
      <c r="M286" s="371"/>
      <c r="N286" s="457">
        <v>41779</v>
      </c>
      <c r="O286" s="371"/>
      <c r="P286" s="462" t="s">
        <v>3963</v>
      </c>
      <c r="Q286" s="371"/>
      <c r="R286" s="257"/>
      <c r="S286" s="371"/>
      <c r="T286" s="605"/>
      <c r="U286" s="658"/>
      <c r="V286" s="658"/>
      <c r="W286" s="606"/>
      <c r="X286" s="372"/>
      <c r="Y286" s="661"/>
      <c r="Z286" s="661"/>
      <c r="AA286" s="372"/>
      <c r="AB286" s="661"/>
      <c r="AC286" s="661"/>
      <c r="AD286" s="661"/>
      <c r="AE286" s="230"/>
      <c r="AF286" s="365">
        <f t="shared" si="130"/>
        <v>5</v>
      </c>
      <c r="AG286" s="213"/>
      <c r="AH286" s="213"/>
      <c r="AI286" s="267"/>
      <c r="AJ286" s="351">
        <f t="shared" si="81"/>
        <v>5</v>
      </c>
      <c r="AK286" s="358"/>
      <c r="CC286" s="171">
        <v>39</v>
      </c>
    </row>
    <row r="287" spans="1:81" ht="15" customHeight="1">
      <c r="A287" s="267"/>
      <c r="B287" s="213"/>
      <c r="C287" s="213"/>
      <c r="D287" s="455">
        <v>4</v>
      </c>
      <c r="E287" s="227"/>
      <c r="F287" s="462" t="s">
        <v>3976</v>
      </c>
      <c r="G287" s="371"/>
      <c r="H287" s="462" t="s">
        <v>3977</v>
      </c>
      <c r="I287" s="462"/>
      <c r="J287" s="462"/>
      <c r="K287" s="258"/>
      <c r="L287" s="462" t="s">
        <v>3895</v>
      </c>
      <c r="M287" s="371"/>
      <c r="N287" s="457">
        <v>41976</v>
      </c>
      <c r="O287" s="371"/>
      <c r="P287" s="462" t="s">
        <v>3963</v>
      </c>
      <c r="Q287" s="371"/>
      <c r="R287" s="456"/>
      <c r="S287" s="371"/>
      <c r="T287" s="605"/>
      <c r="U287" s="658"/>
      <c r="V287" s="658"/>
      <c r="W287" s="606"/>
      <c r="X287" s="372"/>
      <c r="Y287" s="661"/>
      <c r="Z287" s="661"/>
      <c r="AA287" s="372"/>
      <c r="AB287" s="661"/>
      <c r="AC287" s="661"/>
      <c r="AD287" s="661"/>
      <c r="AE287" s="230"/>
      <c r="AF287" s="365">
        <f t="shared" ref="AF287" si="131">IF(OR(F287="",H287=""),"",5+3*R287+1*Y287)</f>
        <v>5</v>
      </c>
      <c r="AG287" s="213"/>
      <c r="AH287" s="213"/>
      <c r="AI287" s="267"/>
      <c r="AJ287" s="351">
        <f t="shared" ref="AJ287" si="132">IF(OR(AF287="Valeur",AF287="القيمة"),0,IF(ISERROR(SEARCH("/",AF287)),AF287,0))</f>
        <v>5</v>
      </c>
      <c r="AK287" s="358"/>
      <c r="CC287" s="171">
        <v>39</v>
      </c>
    </row>
    <row r="288" spans="1:81" ht="15" customHeight="1">
      <c r="A288" s="267"/>
      <c r="B288" s="213"/>
      <c r="C288" s="213"/>
      <c r="D288" s="455">
        <v>5</v>
      </c>
      <c r="E288" s="227"/>
      <c r="F288" s="456"/>
      <c r="G288" s="371"/>
      <c r="H288" s="661"/>
      <c r="I288" s="661"/>
      <c r="J288" s="661"/>
      <c r="K288" s="258"/>
      <c r="L288" s="456"/>
      <c r="M288" s="371"/>
      <c r="N288" s="456"/>
      <c r="O288" s="371"/>
      <c r="P288" s="456"/>
      <c r="Q288" s="371"/>
      <c r="R288" s="456"/>
      <c r="S288" s="371"/>
      <c r="T288" s="605"/>
      <c r="U288" s="658"/>
      <c r="V288" s="658"/>
      <c r="W288" s="606"/>
      <c r="X288" s="372"/>
      <c r="Y288" s="661"/>
      <c r="Z288" s="661"/>
      <c r="AA288" s="372"/>
      <c r="AB288" s="661"/>
      <c r="AC288" s="661"/>
      <c r="AD288" s="661"/>
      <c r="AE288" s="230"/>
      <c r="AF288" s="365" t="str">
        <f t="shared" ref="AF288" si="133">IF(OR(F288="",H288=""),"",5+3*R288+1*Y288)</f>
        <v/>
      </c>
      <c r="AG288" s="213"/>
      <c r="AH288" s="213"/>
      <c r="AI288" s="267"/>
      <c r="AJ288" s="351" t="str">
        <f t="shared" ref="AJ288" si="134">IF(OR(AF288="Valeur",AF288="القيمة"),0,IF(ISERROR(SEARCH("/",AF288)),AF288,0))</f>
        <v/>
      </c>
      <c r="AK288" s="358"/>
      <c r="CC288" s="171">
        <v>39</v>
      </c>
    </row>
    <row r="289" spans="1:83" ht="3.95" customHeight="1">
      <c r="A289" s="267"/>
      <c r="B289" s="213"/>
      <c r="C289" s="213"/>
      <c r="D289" s="213"/>
      <c r="E289" s="213"/>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13"/>
      <c r="AF289" s="213"/>
      <c r="AG289" s="213"/>
      <c r="AH289" s="213"/>
      <c r="AI289" s="267"/>
      <c r="AJ289" s="351">
        <f t="shared" si="81"/>
        <v>0</v>
      </c>
      <c r="AK289" s="358"/>
    </row>
    <row r="290" spans="1:83" ht="17.100000000000001" customHeight="1">
      <c r="A290" s="267"/>
      <c r="B290" s="213"/>
      <c r="C290" s="603" t="s">
        <v>1828</v>
      </c>
      <c r="D290" s="604"/>
      <c r="E290" s="604"/>
      <c r="F290" s="604"/>
      <c r="G290" s="604"/>
      <c r="H290" s="604"/>
      <c r="I290" s="604"/>
      <c r="J290" s="604"/>
      <c r="K290" s="604"/>
      <c r="L290" s="604"/>
      <c r="M290" s="604"/>
      <c r="N290" s="270"/>
      <c r="O290" s="270"/>
      <c r="P290" s="271"/>
      <c r="Q290" s="271"/>
      <c r="R290" s="601" t="s">
        <v>1832</v>
      </c>
      <c r="S290" s="601"/>
      <c r="T290" s="601"/>
      <c r="U290" s="601"/>
      <c r="V290" s="601"/>
      <c r="W290" s="601"/>
      <c r="X290" s="601"/>
      <c r="Y290" s="601"/>
      <c r="Z290" s="601"/>
      <c r="AA290" s="601"/>
      <c r="AB290" s="601"/>
      <c r="AC290" s="601"/>
      <c r="AD290" s="601"/>
      <c r="AE290" s="602"/>
      <c r="AF290" s="585" t="s">
        <v>1883</v>
      </c>
      <c r="AG290" s="586"/>
      <c r="AH290" s="213"/>
      <c r="AI290" s="267"/>
      <c r="AJ290" s="351">
        <f t="shared" si="81"/>
        <v>0</v>
      </c>
      <c r="AK290" s="358"/>
    </row>
    <row r="291" spans="1:83" ht="3.95" customHeight="1">
      <c r="A291" s="267"/>
      <c r="B291" s="213"/>
      <c r="C291" s="208"/>
      <c r="D291" s="217"/>
      <c r="E291" s="217"/>
      <c r="F291" s="217"/>
      <c r="G291" s="217"/>
      <c r="H291" s="217"/>
      <c r="I291" s="217"/>
      <c r="J291" s="217"/>
      <c r="K291" s="217"/>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13"/>
      <c r="AI291" s="267"/>
      <c r="AJ291" s="351">
        <f t="shared" ref="AJ291:AJ347" si="135">IF(OR(AF291="Valeur",AF291="القيمة"),0,IF(ISERROR(SEARCH("/",AF291)),AF291,0))</f>
        <v>0</v>
      </c>
      <c r="AK291" s="358"/>
    </row>
    <row r="292" spans="1:83" ht="15" customHeight="1">
      <c r="A292" s="267"/>
      <c r="B292" s="213"/>
      <c r="C292" s="213"/>
      <c r="D292" s="242">
        <v>1</v>
      </c>
      <c r="E292" s="227"/>
      <c r="F292" s="462" t="s">
        <v>3950</v>
      </c>
      <c r="G292" s="371"/>
      <c r="H292" s="462" t="s">
        <v>3978</v>
      </c>
      <c r="I292" s="462"/>
      <c r="J292" s="462"/>
      <c r="K292" s="258"/>
      <c r="L292" s="462" t="s">
        <v>3895</v>
      </c>
      <c r="M292" s="371"/>
      <c r="N292" s="457">
        <v>41970</v>
      </c>
      <c r="O292" s="371"/>
      <c r="P292" s="462" t="s">
        <v>3963</v>
      </c>
      <c r="Q292" s="371"/>
      <c r="R292" s="257"/>
      <c r="S292" s="371"/>
      <c r="T292" s="605"/>
      <c r="U292" s="658"/>
      <c r="V292" s="658"/>
      <c r="W292" s="606"/>
      <c r="X292" s="273"/>
      <c r="Y292" s="669"/>
      <c r="Z292" s="669"/>
      <c r="AA292" s="273"/>
      <c r="AB292" s="669"/>
      <c r="AC292" s="669"/>
      <c r="AD292" s="669"/>
      <c r="AE292" s="230"/>
      <c r="AF292" s="365">
        <f>IF(OR(F292="",H292=""),"",15+3*R292+1*Y292)</f>
        <v>15</v>
      </c>
      <c r="AG292" s="213"/>
      <c r="AH292" s="213"/>
      <c r="AI292" s="267"/>
      <c r="AJ292" s="351">
        <f t="shared" si="135"/>
        <v>15</v>
      </c>
      <c r="AK292" s="358"/>
    </row>
    <row r="293" spans="1:83" ht="15" customHeight="1">
      <c r="A293" s="267"/>
      <c r="B293" s="213"/>
      <c r="C293" s="213"/>
      <c r="D293" s="242">
        <v>2</v>
      </c>
      <c r="E293" s="227"/>
      <c r="F293" s="257"/>
      <c r="G293" s="371"/>
      <c r="H293" s="661"/>
      <c r="I293" s="661"/>
      <c r="J293" s="661"/>
      <c r="K293" s="258"/>
      <c r="L293" s="257"/>
      <c r="M293" s="371"/>
      <c r="N293" s="257"/>
      <c r="O293" s="371"/>
      <c r="P293" s="257"/>
      <c r="Q293" s="371"/>
      <c r="R293" s="257"/>
      <c r="S293" s="371"/>
      <c r="T293" s="605"/>
      <c r="U293" s="658"/>
      <c r="V293" s="658"/>
      <c r="W293" s="606"/>
      <c r="X293" s="273"/>
      <c r="Y293" s="669"/>
      <c r="Z293" s="669"/>
      <c r="AA293" s="273"/>
      <c r="AB293" s="669"/>
      <c r="AC293" s="669"/>
      <c r="AD293" s="669"/>
      <c r="AE293" s="230"/>
      <c r="AF293" s="365" t="str">
        <f t="shared" ref="AF293:AF294" si="136">IF(OR(F293="",H293=""),"",15+3*R293+1*Y293)</f>
        <v/>
      </c>
      <c r="AG293" s="213"/>
      <c r="AH293" s="213"/>
      <c r="AI293" s="267"/>
      <c r="AJ293" s="351" t="str">
        <f t="shared" si="135"/>
        <v/>
      </c>
      <c r="AK293" s="358"/>
    </row>
    <row r="294" spans="1:83" ht="15" customHeight="1">
      <c r="A294" s="267"/>
      <c r="B294" s="213"/>
      <c r="C294" s="213"/>
      <c r="D294" s="242">
        <v>3</v>
      </c>
      <c r="E294" s="227"/>
      <c r="F294" s="257"/>
      <c r="G294" s="371"/>
      <c r="H294" s="661"/>
      <c r="I294" s="661"/>
      <c r="J294" s="661"/>
      <c r="K294" s="258"/>
      <c r="L294" s="257"/>
      <c r="M294" s="371"/>
      <c r="N294" s="257"/>
      <c r="O294" s="371"/>
      <c r="P294" s="257"/>
      <c r="Q294" s="371"/>
      <c r="R294" s="257"/>
      <c r="S294" s="371"/>
      <c r="T294" s="605"/>
      <c r="U294" s="658"/>
      <c r="V294" s="658"/>
      <c r="W294" s="606"/>
      <c r="X294" s="273"/>
      <c r="Y294" s="669"/>
      <c r="Z294" s="669"/>
      <c r="AA294" s="273"/>
      <c r="AB294" s="669"/>
      <c r="AC294" s="669"/>
      <c r="AD294" s="669"/>
      <c r="AE294" s="230"/>
      <c r="AF294" s="365" t="str">
        <f t="shared" si="136"/>
        <v/>
      </c>
      <c r="AG294" s="213"/>
      <c r="AH294" s="213"/>
      <c r="AI294" s="267"/>
      <c r="AJ294" s="351" t="str">
        <f t="shared" si="135"/>
        <v/>
      </c>
      <c r="AK294" s="358"/>
      <c r="CD294" s="171">
        <v>40</v>
      </c>
    </row>
    <row r="295" spans="1:83" ht="3.95" customHeight="1">
      <c r="A295" s="267"/>
      <c r="B295" s="213"/>
      <c r="C295" s="213"/>
      <c r="D295" s="213"/>
      <c r="E295" s="213"/>
      <c r="F295" s="213"/>
      <c r="G295" s="213"/>
      <c r="H295" s="213"/>
      <c r="I295" s="213"/>
      <c r="J295" s="213"/>
      <c r="K295" s="213"/>
      <c r="L295" s="213"/>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67"/>
      <c r="AJ295" s="351">
        <f t="shared" si="135"/>
        <v>0</v>
      </c>
      <c r="AK295" s="358"/>
    </row>
    <row r="296" spans="1:83" ht="17.100000000000001" customHeight="1">
      <c r="A296" s="267"/>
      <c r="B296" s="213"/>
      <c r="C296" s="603" t="s">
        <v>1829</v>
      </c>
      <c r="D296" s="604"/>
      <c r="E296" s="604"/>
      <c r="F296" s="604"/>
      <c r="G296" s="604"/>
      <c r="H296" s="604"/>
      <c r="I296" s="604"/>
      <c r="J296" s="604"/>
      <c r="K296" s="604"/>
      <c r="L296" s="604"/>
      <c r="M296" s="604"/>
      <c r="N296" s="270"/>
      <c r="O296" s="270"/>
      <c r="P296" s="271"/>
      <c r="Q296" s="271"/>
      <c r="R296" s="601" t="s">
        <v>1833</v>
      </c>
      <c r="S296" s="601"/>
      <c r="T296" s="601"/>
      <c r="U296" s="601"/>
      <c r="V296" s="601"/>
      <c r="W296" s="601"/>
      <c r="X296" s="601"/>
      <c r="Y296" s="601"/>
      <c r="Z296" s="601"/>
      <c r="AA296" s="601"/>
      <c r="AB296" s="601"/>
      <c r="AC296" s="601"/>
      <c r="AD296" s="601"/>
      <c r="AE296" s="602"/>
      <c r="AF296" s="585" t="s">
        <v>1883</v>
      </c>
      <c r="AG296" s="586"/>
      <c r="AH296" s="213"/>
      <c r="AI296" s="267"/>
      <c r="AJ296" s="351">
        <f t="shared" si="135"/>
        <v>0</v>
      </c>
      <c r="AK296" s="358"/>
    </row>
    <row r="297" spans="1:83" ht="3.95" customHeight="1">
      <c r="A297" s="267"/>
      <c r="B297" s="213"/>
      <c r="C297" s="208"/>
      <c r="D297" s="217"/>
      <c r="E297" s="217"/>
      <c r="F297" s="217"/>
      <c r="G297" s="217"/>
      <c r="H297" s="217"/>
      <c r="I297" s="217"/>
      <c r="J297" s="217"/>
      <c r="K297" s="217"/>
      <c r="L297" s="208"/>
      <c r="M297" s="208"/>
      <c r="N297" s="208"/>
      <c r="O297" s="208"/>
      <c r="P297" s="208"/>
      <c r="Q297" s="208"/>
      <c r="R297" s="208"/>
      <c r="S297" s="208"/>
      <c r="T297" s="208"/>
      <c r="U297" s="208"/>
      <c r="V297" s="208"/>
      <c r="W297" s="208"/>
      <c r="X297" s="208"/>
      <c r="Y297" s="208"/>
      <c r="Z297" s="208"/>
      <c r="AA297" s="208"/>
      <c r="AB297" s="208"/>
      <c r="AC297" s="208"/>
      <c r="AD297" s="208"/>
      <c r="AE297" s="208"/>
      <c r="AF297" s="208"/>
      <c r="AG297" s="208"/>
      <c r="AH297" s="213"/>
      <c r="AI297" s="267"/>
      <c r="AJ297" s="351">
        <f t="shared" si="135"/>
        <v>0</v>
      </c>
      <c r="AK297" s="358"/>
    </row>
    <row r="298" spans="1:83" ht="15" customHeight="1">
      <c r="A298" s="267"/>
      <c r="B298" s="213"/>
      <c r="C298" s="213"/>
      <c r="D298" s="242">
        <v>1</v>
      </c>
      <c r="E298" s="227"/>
      <c r="F298" s="257"/>
      <c r="G298" s="371"/>
      <c r="H298" s="661"/>
      <c r="I298" s="661"/>
      <c r="J298" s="661"/>
      <c r="K298" s="258"/>
      <c r="L298" s="257"/>
      <c r="M298" s="371"/>
      <c r="N298" s="257"/>
      <c r="O298" s="371"/>
      <c r="P298" s="257"/>
      <c r="Q298" s="371"/>
      <c r="R298" s="257"/>
      <c r="S298" s="371"/>
      <c r="T298" s="605"/>
      <c r="U298" s="658"/>
      <c r="V298" s="658"/>
      <c r="W298" s="606"/>
      <c r="X298" s="273"/>
      <c r="Y298" s="669"/>
      <c r="Z298" s="669"/>
      <c r="AA298" s="273"/>
      <c r="AB298" s="669"/>
      <c r="AC298" s="669"/>
      <c r="AD298" s="669"/>
      <c r="AE298" s="230"/>
      <c r="AF298" s="365" t="str">
        <f>IF(OR(F298="",H298=""),"",15+3*R298+1*Y298)</f>
        <v/>
      </c>
      <c r="AG298" s="213"/>
      <c r="AH298" s="213"/>
      <c r="AI298" s="267"/>
      <c r="AJ298" s="351" t="str">
        <f t="shared" si="135"/>
        <v/>
      </c>
      <c r="AK298" s="358"/>
    </row>
    <row r="299" spans="1:83" ht="15" customHeight="1">
      <c r="A299" s="267"/>
      <c r="B299" s="213"/>
      <c r="C299" s="213"/>
      <c r="D299" s="242">
        <v>2</v>
      </c>
      <c r="E299" s="227"/>
      <c r="F299" s="257"/>
      <c r="G299" s="371"/>
      <c r="H299" s="661"/>
      <c r="I299" s="661"/>
      <c r="J299" s="661"/>
      <c r="K299" s="258"/>
      <c r="L299" s="257"/>
      <c r="M299" s="371"/>
      <c r="N299" s="257"/>
      <c r="O299" s="371"/>
      <c r="P299" s="257"/>
      <c r="Q299" s="371"/>
      <c r="R299" s="257"/>
      <c r="S299" s="371"/>
      <c r="T299" s="605"/>
      <c r="U299" s="658"/>
      <c r="V299" s="658"/>
      <c r="W299" s="606"/>
      <c r="X299" s="273"/>
      <c r="Y299" s="669"/>
      <c r="Z299" s="669"/>
      <c r="AA299" s="273"/>
      <c r="AB299" s="669"/>
      <c r="AC299" s="669"/>
      <c r="AD299" s="669"/>
      <c r="AE299" s="230"/>
      <c r="AF299" s="365" t="str">
        <f t="shared" ref="AF299:AF300" si="137">IF(OR(F299="",H299=""),"",15+3*R299+1*Y299)</f>
        <v/>
      </c>
      <c r="AG299" s="213"/>
      <c r="AH299" s="213"/>
      <c r="AI299" s="267"/>
      <c r="AJ299" s="351" t="str">
        <f t="shared" si="135"/>
        <v/>
      </c>
      <c r="AK299" s="358"/>
    </row>
    <row r="300" spans="1:83" ht="15" customHeight="1">
      <c r="A300" s="267"/>
      <c r="B300" s="213"/>
      <c r="C300" s="213"/>
      <c r="D300" s="242">
        <v>3</v>
      </c>
      <c r="E300" s="227"/>
      <c r="F300" s="257"/>
      <c r="G300" s="371"/>
      <c r="H300" s="661"/>
      <c r="I300" s="661"/>
      <c r="J300" s="661"/>
      <c r="K300" s="258"/>
      <c r="L300" s="257"/>
      <c r="M300" s="371"/>
      <c r="N300" s="257"/>
      <c r="O300" s="371"/>
      <c r="P300" s="257"/>
      <c r="Q300" s="371"/>
      <c r="R300" s="257"/>
      <c r="S300" s="371"/>
      <c r="T300" s="605"/>
      <c r="U300" s="658"/>
      <c r="V300" s="658"/>
      <c r="W300" s="606"/>
      <c r="X300" s="273"/>
      <c r="Y300" s="669"/>
      <c r="Z300" s="669"/>
      <c r="AA300" s="273"/>
      <c r="AB300" s="669"/>
      <c r="AC300" s="669"/>
      <c r="AD300" s="669"/>
      <c r="AE300" s="230"/>
      <c r="AF300" s="365" t="str">
        <f t="shared" si="137"/>
        <v/>
      </c>
      <c r="AG300" s="213"/>
      <c r="AH300" s="213"/>
      <c r="AI300" s="267"/>
      <c r="AJ300" s="351" t="str">
        <f t="shared" si="135"/>
        <v/>
      </c>
      <c r="AK300" s="358"/>
      <c r="CE300" s="171">
        <v>41</v>
      </c>
    </row>
    <row r="301" spans="1:83" ht="3.95" customHeight="1">
      <c r="A301" s="267"/>
      <c r="B301" s="213"/>
      <c r="C301" s="213"/>
      <c r="D301" s="213"/>
      <c r="E301" s="213"/>
      <c r="F301" s="213"/>
      <c r="G301" s="213"/>
      <c r="H301" s="213"/>
      <c r="I301" s="213"/>
      <c r="J301" s="213"/>
      <c r="K301" s="213"/>
      <c r="L301" s="213"/>
      <c r="M301" s="213"/>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67"/>
      <c r="AJ301" s="351">
        <f t="shared" si="135"/>
        <v>0</v>
      </c>
      <c r="AK301" s="358"/>
    </row>
    <row r="302" spans="1:83" ht="17.100000000000001" customHeight="1">
      <c r="A302" s="267"/>
      <c r="B302" s="213"/>
      <c r="C302" s="663" t="s">
        <v>1921</v>
      </c>
      <c r="D302" s="664"/>
      <c r="E302" s="664"/>
      <c r="F302" s="664"/>
      <c r="G302" s="664"/>
      <c r="H302" s="664"/>
      <c r="I302" s="664"/>
      <c r="J302" s="664"/>
      <c r="K302" s="664"/>
      <c r="L302" s="664"/>
      <c r="M302" s="664"/>
      <c r="N302" s="664"/>
      <c r="O302" s="664"/>
      <c r="P302" s="664"/>
      <c r="Q302" s="366"/>
      <c r="R302" s="589" t="s">
        <v>1923</v>
      </c>
      <c r="S302" s="589"/>
      <c r="T302" s="589"/>
      <c r="U302" s="589"/>
      <c r="V302" s="589"/>
      <c r="W302" s="589"/>
      <c r="X302" s="589"/>
      <c r="Y302" s="589"/>
      <c r="Z302" s="589"/>
      <c r="AA302" s="589"/>
      <c r="AB302" s="589"/>
      <c r="AC302" s="589"/>
      <c r="AD302" s="589"/>
      <c r="AE302" s="589"/>
      <c r="AF302" s="589"/>
      <c r="AG302" s="590"/>
      <c r="AH302" s="213"/>
      <c r="AI302" s="267"/>
      <c r="AJ302" s="351">
        <f t="shared" si="135"/>
        <v>0</v>
      </c>
      <c r="AK302" s="358"/>
    </row>
    <row r="303" spans="1:83" ht="3.95" customHeight="1">
      <c r="A303" s="267"/>
      <c r="B303" s="213"/>
      <c r="C303" s="213"/>
      <c r="D303" s="213"/>
      <c r="E303" s="213"/>
      <c r="F303" s="213"/>
      <c r="G303" s="213"/>
      <c r="H303" s="213"/>
      <c r="I303" s="213"/>
      <c r="J303" s="213"/>
      <c r="K303" s="213"/>
      <c r="L303" s="213"/>
      <c r="M303" s="213"/>
      <c r="N303" s="213"/>
      <c r="O303" s="213"/>
      <c r="P303" s="213"/>
      <c r="Q303" s="213"/>
      <c r="R303" s="213"/>
      <c r="S303" s="213"/>
      <c r="T303" s="213"/>
      <c r="U303" s="213"/>
      <c r="V303" s="213"/>
      <c r="W303" s="213"/>
      <c r="X303" s="213"/>
      <c r="Y303" s="213"/>
      <c r="Z303" s="213"/>
      <c r="AA303" s="213"/>
      <c r="AB303" s="213"/>
      <c r="AC303" s="213"/>
      <c r="AD303" s="213"/>
      <c r="AE303" s="213"/>
      <c r="AF303" s="213"/>
      <c r="AG303" s="213"/>
      <c r="AH303" s="213"/>
      <c r="AI303" s="267"/>
      <c r="AJ303" s="351">
        <f t="shared" si="135"/>
        <v>0</v>
      </c>
      <c r="AK303" s="358"/>
    </row>
    <row r="304" spans="1:83" ht="17.100000000000001" customHeight="1">
      <c r="A304" s="267"/>
      <c r="B304" s="213"/>
      <c r="C304" s="603" t="s">
        <v>1835</v>
      </c>
      <c r="D304" s="604"/>
      <c r="E304" s="604"/>
      <c r="F304" s="604"/>
      <c r="G304" s="604"/>
      <c r="H304" s="604"/>
      <c r="I304" s="604"/>
      <c r="J304" s="604"/>
      <c r="K304" s="604"/>
      <c r="L304" s="604"/>
      <c r="M304" s="604"/>
      <c r="N304" s="270"/>
      <c r="O304" s="270"/>
      <c r="P304" s="271"/>
      <c r="Q304" s="271"/>
      <c r="R304" s="601" t="s">
        <v>1834</v>
      </c>
      <c r="S304" s="601"/>
      <c r="T304" s="601"/>
      <c r="U304" s="601"/>
      <c r="V304" s="601"/>
      <c r="W304" s="601"/>
      <c r="X304" s="601"/>
      <c r="Y304" s="601"/>
      <c r="Z304" s="601"/>
      <c r="AA304" s="601"/>
      <c r="AB304" s="601"/>
      <c r="AC304" s="601"/>
      <c r="AD304" s="601"/>
      <c r="AE304" s="602"/>
      <c r="AF304" s="585" t="s">
        <v>1880</v>
      </c>
      <c r="AG304" s="586"/>
      <c r="AH304" s="213"/>
      <c r="AI304" s="267"/>
      <c r="AJ304" s="351">
        <f t="shared" si="135"/>
        <v>0</v>
      </c>
      <c r="AK304" s="358"/>
    </row>
    <row r="305" spans="1:85" ht="3.95" customHeight="1">
      <c r="A305" s="267"/>
      <c r="B305" s="213"/>
      <c r="C305" s="367"/>
      <c r="D305" s="367"/>
      <c r="E305" s="367"/>
      <c r="F305" s="367"/>
      <c r="G305" s="367"/>
      <c r="H305" s="367"/>
      <c r="I305" s="367"/>
      <c r="J305" s="367"/>
      <c r="K305" s="367"/>
      <c r="L305" s="367"/>
      <c r="M305" s="367"/>
      <c r="N305" s="367"/>
      <c r="O305" s="367"/>
      <c r="P305" s="368"/>
      <c r="Q305" s="368"/>
      <c r="R305" s="368"/>
      <c r="S305" s="368"/>
      <c r="T305" s="368"/>
      <c r="U305" s="368"/>
      <c r="V305" s="368"/>
      <c r="W305" s="368"/>
      <c r="X305" s="368"/>
      <c r="Y305" s="368"/>
      <c r="Z305" s="368"/>
      <c r="AA305" s="368"/>
      <c r="AB305" s="368"/>
      <c r="AC305" s="368"/>
      <c r="AD305" s="368"/>
      <c r="AE305" s="368"/>
      <c r="AF305" s="278"/>
      <c r="AG305" s="278"/>
      <c r="AH305" s="213"/>
      <c r="AI305" s="267"/>
      <c r="AJ305" s="351">
        <f t="shared" si="135"/>
        <v>0</v>
      </c>
      <c r="AK305" s="358"/>
    </row>
    <row r="306" spans="1:85" ht="12.75" customHeight="1">
      <c r="A306" s="267"/>
      <c r="B306" s="213"/>
      <c r="C306" s="367"/>
      <c r="D306" s="280" t="s">
        <v>1698</v>
      </c>
      <c r="E306" s="273"/>
      <c r="F306" s="598" t="s">
        <v>1907</v>
      </c>
      <c r="G306" s="599"/>
      <c r="H306" s="600"/>
      <c r="I306" s="302"/>
      <c r="J306" s="611" t="s">
        <v>1909</v>
      </c>
      <c r="K306" s="612"/>
      <c r="L306" s="612"/>
      <c r="M306" s="612"/>
      <c r="N306" s="612"/>
      <c r="O306" s="612"/>
      <c r="P306" s="612"/>
      <c r="Q306" s="612"/>
      <c r="R306" s="612"/>
      <c r="S306" s="612"/>
      <c r="T306" s="612"/>
      <c r="U306" s="612"/>
      <c r="V306" s="612"/>
      <c r="W306" s="612"/>
      <c r="X306" s="612"/>
      <c r="Y306" s="612"/>
      <c r="Z306" s="613"/>
      <c r="AA306" s="311"/>
      <c r="AB306" s="598" t="s">
        <v>3839</v>
      </c>
      <c r="AC306" s="599"/>
      <c r="AD306" s="600"/>
      <c r="AE306" s="282"/>
      <c r="AF306" s="280" t="s">
        <v>1704</v>
      </c>
      <c r="AG306" s="278"/>
      <c r="AH306" s="213"/>
      <c r="AI306" s="267"/>
      <c r="AJ306" s="351">
        <f t="shared" si="135"/>
        <v>0</v>
      </c>
      <c r="AK306" s="358"/>
    </row>
    <row r="307" spans="1:85" ht="12.75" customHeight="1">
      <c r="A307" s="267"/>
      <c r="B307" s="213"/>
      <c r="C307" s="367"/>
      <c r="D307" s="292" t="s">
        <v>794</v>
      </c>
      <c r="E307" s="273"/>
      <c r="F307" s="620" t="s">
        <v>1908</v>
      </c>
      <c r="G307" s="621"/>
      <c r="H307" s="622"/>
      <c r="I307" s="302"/>
      <c r="J307" s="614" t="s">
        <v>1910</v>
      </c>
      <c r="K307" s="615"/>
      <c r="L307" s="615"/>
      <c r="M307" s="615"/>
      <c r="N307" s="615"/>
      <c r="O307" s="615"/>
      <c r="P307" s="615"/>
      <c r="Q307" s="615"/>
      <c r="R307" s="615"/>
      <c r="S307" s="615"/>
      <c r="T307" s="615"/>
      <c r="U307" s="615"/>
      <c r="V307" s="615"/>
      <c r="W307" s="615"/>
      <c r="X307" s="615"/>
      <c r="Y307" s="615"/>
      <c r="Z307" s="616"/>
      <c r="AA307" s="311"/>
      <c r="AB307" s="620" t="s">
        <v>3836</v>
      </c>
      <c r="AC307" s="621"/>
      <c r="AD307" s="622"/>
      <c r="AE307" s="282"/>
      <c r="AF307" s="292" t="s">
        <v>797</v>
      </c>
      <c r="AG307" s="278"/>
      <c r="AH307" s="213"/>
      <c r="AI307" s="267"/>
      <c r="AJ307" s="351">
        <f t="shared" si="135"/>
        <v>0</v>
      </c>
      <c r="AK307" s="358"/>
    </row>
    <row r="308" spans="1:85" ht="3.95" customHeight="1">
      <c r="A308" s="267"/>
      <c r="B308" s="213"/>
      <c r="C308" s="208"/>
      <c r="D308" s="217"/>
      <c r="E308" s="217"/>
      <c r="F308" s="217"/>
      <c r="G308" s="217"/>
      <c r="H308" s="217"/>
      <c r="I308" s="302"/>
      <c r="J308" s="217"/>
      <c r="K308" s="217"/>
      <c r="L308" s="208"/>
      <c r="M308" s="208"/>
      <c r="N308" s="208"/>
      <c r="O308" s="208"/>
      <c r="P308" s="208"/>
      <c r="Q308" s="208"/>
      <c r="R308" s="208"/>
      <c r="S308" s="208"/>
      <c r="T308" s="208"/>
      <c r="U308" s="208"/>
      <c r="V308" s="208"/>
      <c r="W308" s="208"/>
      <c r="X308" s="208"/>
      <c r="Y308" s="208"/>
      <c r="Z308" s="208"/>
      <c r="AA308" s="311"/>
      <c r="AB308" s="208"/>
      <c r="AC308" s="208"/>
      <c r="AD308" s="208"/>
      <c r="AE308" s="208"/>
      <c r="AF308" s="208"/>
      <c r="AG308" s="208"/>
      <c r="AH308" s="213"/>
      <c r="AI308" s="267"/>
      <c r="AJ308" s="351">
        <f t="shared" si="135"/>
        <v>0</v>
      </c>
      <c r="AK308" s="358"/>
    </row>
    <row r="309" spans="1:85" ht="15" customHeight="1">
      <c r="A309" s="267"/>
      <c r="B309" s="213"/>
      <c r="C309" s="213"/>
      <c r="D309" s="427">
        <v>1</v>
      </c>
      <c r="E309" s="227"/>
      <c r="F309" s="659"/>
      <c r="G309" s="659"/>
      <c r="H309" s="659"/>
      <c r="I309" s="371"/>
      <c r="J309" s="478"/>
      <c r="K309" s="668"/>
      <c r="L309" s="668"/>
      <c r="M309" s="668"/>
      <c r="N309" s="668"/>
      <c r="O309" s="668"/>
      <c r="P309" s="668"/>
      <c r="Q309" s="668"/>
      <c r="R309" s="668"/>
      <c r="S309" s="668"/>
      <c r="T309" s="668"/>
      <c r="U309" s="668"/>
      <c r="V309" s="668"/>
      <c r="W309" s="668"/>
      <c r="X309" s="668"/>
      <c r="Y309" s="668"/>
      <c r="Z309" s="479"/>
      <c r="AA309" s="336"/>
      <c r="AB309" s="605"/>
      <c r="AC309" s="658"/>
      <c r="AD309" s="606"/>
      <c r="AE309" s="273"/>
      <c r="AF309" s="443" t="str">
        <f>IF(OR(F309="",J309=""),"",80)</f>
        <v/>
      </c>
      <c r="AG309" s="213"/>
      <c r="AH309" s="213"/>
      <c r="AI309" s="267"/>
      <c r="AJ309" s="351" t="str">
        <f t="shared" si="135"/>
        <v/>
      </c>
      <c r="AK309" s="358"/>
    </row>
    <row r="310" spans="1:85" ht="15" customHeight="1">
      <c r="A310" s="267"/>
      <c r="B310" s="213"/>
      <c r="C310" s="213"/>
      <c r="D310" s="427">
        <v>2</v>
      </c>
      <c r="E310" s="227"/>
      <c r="F310" s="659"/>
      <c r="G310" s="659"/>
      <c r="H310" s="659"/>
      <c r="I310" s="371"/>
      <c r="J310" s="478"/>
      <c r="K310" s="668"/>
      <c r="L310" s="668"/>
      <c r="M310" s="668"/>
      <c r="N310" s="668"/>
      <c r="O310" s="668"/>
      <c r="P310" s="668"/>
      <c r="Q310" s="668"/>
      <c r="R310" s="668"/>
      <c r="S310" s="668"/>
      <c r="T310" s="668"/>
      <c r="U310" s="668"/>
      <c r="V310" s="668"/>
      <c r="W310" s="668"/>
      <c r="X310" s="668"/>
      <c r="Y310" s="668"/>
      <c r="Z310" s="479"/>
      <c r="AA310" s="336"/>
      <c r="AB310" s="605"/>
      <c r="AC310" s="658"/>
      <c r="AD310" s="606"/>
      <c r="AE310" s="273"/>
      <c r="AF310" s="443" t="str">
        <f t="shared" ref="AF310:AF311" si="138">IF(OR(F310="",J310=""),"",80)</f>
        <v/>
      </c>
      <c r="AG310" s="213"/>
      <c r="AH310" s="213"/>
      <c r="AI310" s="267"/>
      <c r="AJ310" s="351" t="str">
        <f t="shared" si="135"/>
        <v/>
      </c>
      <c r="AK310" s="358"/>
    </row>
    <row r="311" spans="1:85" ht="15" customHeight="1">
      <c r="A311" s="267"/>
      <c r="B311" s="213"/>
      <c r="C311" s="213"/>
      <c r="D311" s="427">
        <v>3</v>
      </c>
      <c r="E311" s="227"/>
      <c r="F311" s="659"/>
      <c r="G311" s="659"/>
      <c r="H311" s="659"/>
      <c r="I311" s="371"/>
      <c r="J311" s="478"/>
      <c r="K311" s="668"/>
      <c r="L311" s="668"/>
      <c r="M311" s="668"/>
      <c r="N311" s="668"/>
      <c r="O311" s="668"/>
      <c r="P311" s="668"/>
      <c r="Q311" s="668"/>
      <c r="R311" s="668"/>
      <c r="S311" s="668"/>
      <c r="T311" s="668"/>
      <c r="U311" s="668"/>
      <c r="V311" s="668"/>
      <c r="W311" s="668"/>
      <c r="X311" s="668"/>
      <c r="Y311" s="668"/>
      <c r="Z311" s="479"/>
      <c r="AA311" s="336"/>
      <c r="AB311" s="605"/>
      <c r="AC311" s="658"/>
      <c r="AD311" s="606"/>
      <c r="AE311" s="273"/>
      <c r="AF311" s="443" t="str">
        <f t="shared" si="138"/>
        <v/>
      </c>
      <c r="AG311" s="213"/>
      <c r="AH311" s="213"/>
      <c r="AI311" s="267"/>
      <c r="AJ311" s="351" t="str">
        <f t="shared" si="135"/>
        <v/>
      </c>
      <c r="AK311" s="358"/>
      <c r="CF311" s="171">
        <v>42</v>
      </c>
    </row>
    <row r="312" spans="1:85" ht="3.95" customHeight="1">
      <c r="A312" s="267"/>
      <c r="B312" s="213"/>
      <c r="C312" s="213"/>
      <c r="D312" s="220"/>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c r="AA312" s="217"/>
      <c r="AB312" s="217"/>
      <c r="AC312" s="217"/>
      <c r="AD312" s="217"/>
      <c r="AE312" s="217"/>
      <c r="AF312" s="217"/>
      <c r="AG312" s="213"/>
      <c r="AH312" s="213"/>
      <c r="AI312" s="267"/>
      <c r="AJ312" s="351">
        <f t="shared" si="135"/>
        <v>0</v>
      </c>
      <c r="AK312" s="358"/>
    </row>
    <row r="313" spans="1:85" ht="17.100000000000001" customHeight="1">
      <c r="A313" s="267"/>
      <c r="B313" s="213"/>
      <c r="C313" s="603" t="s">
        <v>1837</v>
      </c>
      <c r="D313" s="604"/>
      <c r="E313" s="604"/>
      <c r="F313" s="604"/>
      <c r="G313" s="604"/>
      <c r="H313" s="604"/>
      <c r="I313" s="604"/>
      <c r="J313" s="604"/>
      <c r="K313" s="604"/>
      <c r="L313" s="604"/>
      <c r="M313" s="604"/>
      <c r="N313" s="270"/>
      <c r="O313" s="270"/>
      <c r="P313" s="271"/>
      <c r="Q313" s="271"/>
      <c r="R313" s="601" t="s">
        <v>1836</v>
      </c>
      <c r="S313" s="601"/>
      <c r="T313" s="601"/>
      <c r="U313" s="601"/>
      <c r="V313" s="601"/>
      <c r="W313" s="601"/>
      <c r="X313" s="601"/>
      <c r="Y313" s="601"/>
      <c r="Z313" s="601"/>
      <c r="AA313" s="601"/>
      <c r="AB313" s="601"/>
      <c r="AC313" s="601"/>
      <c r="AD313" s="601"/>
      <c r="AE313" s="602"/>
      <c r="AF313" s="585" t="s">
        <v>1873</v>
      </c>
      <c r="AG313" s="586"/>
      <c r="AH313" s="213"/>
      <c r="AI313" s="267"/>
      <c r="AJ313" s="351">
        <f t="shared" si="135"/>
        <v>0</v>
      </c>
      <c r="AK313" s="358"/>
    </row>
    <row r="314" spans="1:85" ht="3.95" customHeight="1">
      <c r="A314" s="267"/>
      <c r="B314" s="213"/>
      <c r="C314" s="208"/>
      <c r="D314" s="217"/>
      <c r="E314" s="217"/>
      <c r="F314" s="217"/>
      <c r="G314" s="217"/>
      <c r="H314" s="217"/>
      <c r="I314" s="217"/>
      <c r="J314" s="217"/>
      <c r="K314" s="217"/>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13"/>
      <c r="AI314" s="267"/>
      <c r="AJ314" s="351">
        <f t="shared" si="135"/>
        <v>0</v>
      </c>
      <c r="AK314" s="358"/>
    </row>
    <row r="315" spans="1:85" ht="15" customHeight="1">
      <c r="A315" s="267"/>
      <c r="B315" s="213"/>
      <c r="C315" s="213"/>
      <c r="D315" s="427">
        <v>1</v>
      </c>
      <c r="E315" s="227"/>
      <c r="F315" s="659"/>
      <c r="G315" s="659"/>
      <c r="H315" s="659"/>
      <c r="I315" s="371"/>
      <c r="J315" s="478"/>
      <c r="K315" s="668"/>
      <c r="L315" s="668"/>
      <c r="M315" s="668"/>
      <c r="N315" s="668"/>
      <c r="O315" s="668"/>
      <c r="P315" s="668"/>
      <c r="Q315" s="668"/>
      <c r="R315" s="668"/>
      <c r="S315" s="668"/>
      <c r="T315" s="668"/>
      <c r="U315" s="668"/>
      <c r="V315" s="668"/>
      <c r="W315" s="668"/>
      <c r="X315" s="668"/>
      <c r="Y315" s="668"/>
      <c r="Z315" s="479"/>
      <c r="AA315" s="336"/>
      <c r="AB315" s="605"/>
      <c r="AC315" s="658"/>
      <c r="AD315" s="606"/>
      <c r="AE315" s="273"/>
      <c r="AF315" s="443" t="str">
        <f>IF(OR(F315="",J315=""),"",50)</f>
        <v/>
      </c>
      <c r="AG315" s="213"/>
      <c r="AH315" s="213"/>
      <c r="AI315" s="267"/>
      <c r="AJ315" s="351" t="str">
        <f t="shared" si="135"/>
        <v/>
      </c>
      <c r="AK315" s="358"/>
    </row>
    <row r="316" spans="1:85" ht="15" customHeight="1">
      <c r="A316" s="267"/>
      <c r="B316" s="213"/>
      <c r="C316" s="213"/>
      <c r="D316" s="427">
        <v>2</v>
      </c>
      <c r="E316" s="227"/>
      <c r="F316" s="659"/>
      <c r="G316" s="659"/>
      <c r="H316" s="659"/>
      <c r="I316" s="371"/>
      <c r="J316" s="478"/>
      <c r="K316" s="668"/>
      <c r="L316" s="668"/>
      <c r="M316" s="668"/>
      <c r="N316" s="668"/>
      <c r="O316" s="668"/>
      <c r="P316" s="668"/>
      <c r="Q316" s="668"/>
      <c r="R316" s="668"/>
      <c r="S316" s="668"/>
      <c r="T316" s="668"/>
      <c r="U316" s="668"/>
      <c r="V316" s="668"/>
      <c r="W316" s="668"/>
      <c r="X316" s="668"/>
      <c r="Y316" s="668"/>
      <c r="Z316" s="479"/>
      <c r="AA316" s="336"/>
      <c r="AB316" s="605"/>
      <c r="AC316" s="658"/>
      <c r="AD316" s="606"/>
      <c r="AE316" s="273"/>
      <c r="AF316" s="443" t="str">
        <f t="shared" ref="AF316:AF317" si="139">IF(OR(F316="",J316=""),"",50)</f>
        <v/>
      </c>
      <c r="AG316" s="213"/>
      <c r="AH316" s="213"/>
      <c r="AI316" s="267"/>
      <c r="AJ316" s="351" t="str">
        <f t="shared" si="135"/>
        <v/>
      </c>
      <c r="AK316" s="358"/>
    </row>
    <row r="317" spans="1:85" ht="15" customHeight="1">
      <c r="A317" s="267"/>
      <c r="B317" s="213"/>
      <c r="C317" s="213"/>
      <c r="D317" s="427">
        <v>3</v>
      </c>
      <c r="E317" s="227"/>
      <c r="F317" s="659"/>
      <c r="G317" s="659"/>
      <c r="H317" s="659"/>
      <c r="I317" s="371"/>
      <c r="J317" s="478"/>
      <c r="K317" s="668"/>
      <c r="L317" s="668"/>
      <c r="M317" s="668"/>
      <c r="N317" s="668"/>
      <c r="O317" s="668"/>
      <c r="P317" s="668"/>
      <c r="Q317" s="668"/>
      <c r="R317" s="668"/>
      <c r="S317" s="668"/>
      <c r="T317" s="668"/>
      <c r="U317" s="668"/>
      <c r="V317" s="668"/>
      <c r="W317" s="668"/>
      <c r="X317" s="668"/>
      <c r="Y317" s="668"/>
      <c r="Z317" s="479"/>
      <c r="AA317" s="336"/>
      <c r="AB317" s="605"/>
      <c r="AC317" s="658"/>
      <c r="AD317" s="606"/>
      <c r="AE317" s="273"/>
      <c r="AF317" s="443" t="str">
        <f t="shared" si="139"/>
        <v/>
      </c>
      <c r="AG317" s="213"/>
      <c r="AH317" s="213"/>
      <c r="AI317" s="267"/>
      <c r="AJ317" s="351" t="str">
        <f t="shared" si="135"/>
        <v/>
      </c>
      <c r="AK317" s="358"/>
      <c r="CG317" s="171">
        <v>43</v>
      </c>
    </row>
    <row r="318" spans="1:85" ht="3.95" customHeight="1">
      <c r="A318" s="267"/>
      <c r="B318" s="213"/>
      <c r="C318" s="213"/>
      <c r="D318" s="220"/>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c r="AA318" s="217"/>
      <c r="AB318" s="217"/>
      <c r="AC318" s="217"/>
      <c r="AD318" s="217"/>
      <c r="AE318" s="217"/>
      <c r="AF318" s="217"/>
      <c r="AG318" s="213"/>
      <c r="AH318" s="213"/>
      <c r="AI318" s="267"/>
      <c r="AJ318" s="351">
        <f t="shared" si="135"/>
        <v>0</v>
      </c>
      <c r="AK318" s="358"/>
    </row>
    <row r="319" spans="1:85" ht="17.100000000000001" customHeight="1">
      <c r="A319" s="267"/>
      <c r="B319" s="213"/>
      <c r="C319" s="603" t="s">
        <v>1838</v>
      </c>
      <c r="D319" s="604"/>
      <c r="E319" s="604"/>
      <c r="F319" s="604"/>
      <c r="G319" s="604"/>
      <c r="H319" s="604"/>
      <c r="I319" s="604"/>
      <c r="J319" s="604"/>
      <c r="K319" s="604"/>
      <c r="L319" s="604"/>
      <c r="M319" s="604"/>
      <c r="N319" s="270"/>
      <c r="O319" s="270"/>
      <c r="P319" s="271"/>
      <c r="Q319" s="271"/>
      <c r="R319" s="601" t="s">
        <v>1839</v>
      </c>
      <c r="S319" s="601"/>
      <c r="T319" s="601"/>
      <c r="U319" s="601"/>
      <c r="V319" s="601"/>
      <c r="W319" s="601"/>
      <c r="X319" s="601"/>
      <c r="Y319" s="601"/>
      <c r="Z319" s="601"/>
      <c r="AA319" s="601"/>
      <c r="AB319" s="601"/>
      <c r="AC319" s="601"/>
      <c r="AD319" s="601"/>
      <c r="AE319" s="602"/>
      <c r="AF319" s="585" t="s">
        <v>1884</v>
      </c>
      <c r="AG319" s="586"/>
      <c r="AH319" s="213"/>
      <c r="AI319" s="267"/>
      <c r="AJ319" s="351">
        <f t="shared" si="135"/>
        <v>0</v>
      </c>
      <c r="AK319" s="358"/>
    </row>
    <row r="320" spans="1:85" ht="3.95" customHeight="1">
      <c r="A320" s="267"/>
      <c r="B320" s="213"/>
      <c r="C320" s="208"/>
      <c r="D320" s="217"/>
      <c r="E320" s="217"/>
      <c r="F320" s="217"/>
      <c r="G320" s="217"/>
      <c r="H320" s="217"/>
      <c r="I320" s="217"/>
      <c r="J320" s="217"/>
      <c r="K320" s="217"/>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c r="AG320" s="208"/>
      <c r="AH320" s="213"/>
      <c r="AI320" s="267"/>
      <c r="AJ320" s="351">
        <f t="shared" si="135"/>
        <v>0</v>
      </c>
      <c r="AK320" s="358"/>
    </row>
    <row r="321" spans="1:87" ht="15" customHeight="1">
      <c r="A321" s="267"/>
      <c r="B321" s="213"/>
      <c r="C321" s="213"/>
      <c r="D321" s="427">
        <v>1</v>
      </c>
      <c r="E321" s="227"/>
      <c r="F321" s="659"/>
      <c r="G321" s="659"/>
      <c r="H321" s="659"/>
      <c r="I321" s="371"/>
      <c r="J321" s="478"/>
      <c r="K321" s="668"/>
      <c r="L321" s="668"/>
      <c r="M321" s="668"/>
      <c r="N321" s="668"/>
      <c r="O321" s="668"/>
      <c r="P321" s="668"/>
      <c r="Q321" s="668"/>
      <c r="R321" s="668"/>
      <c r="S321" s="668"/>
      <c r="T321" s="668"/>
      <c r="U321" s="668"/>
      <c r="V321" s="668"/>
      <c r="W321" s="668"/>
      <c r="X321" s="668"/>
      <c r="Y321" s="668"/>
      <c r="Z321" s="479"/>
      <c r="AA321" s="336"/>
      <c r="AB321" s="605"/>
      <c r="AC321" s="658"/>
      <c r="AD321" s="606"/>
      <c r="AE321" s="273"/>
      <c r="AF321" s="443" t="str">
        <f>IF(OR(F321="",J321=""),"",30)</f>
        <v/>
      </c>
      <c r="AG321" s="213"/>
      <c r="AH321" s="213"/>
      <c r="AI321" s="267"/>
      <c r="AJ321" s="351" t="str">
        <f t="shared" si="135"/>
        <v/>
      </c>
      <c r="AK321" s="358"/>
    </row>
    <row r="322" spans="1:87" ht="15" customHeight="1">
      <c r="A322" s="267"/>
      <c r="B322" s="213"/>
      <c r="C322" s="213"/>
      <c r="D322" s="427">
        <v>2</v>
      </c>
      <c r="E322" s="227"/>
      <c r="F322" s="659"/>
      <c r="G322" s="659"/>
      <c r="H322" s="659"/>
      <c r="I322" s="371"/>
      <c r="J322" s="478"/>
      <c r="K322" s="668"/>
      <c r="L322" s="668"/>
      <c r="M322" s="668"/>
      <c r="N322" s="668"/>
      <c r="O322" s="668"/>
      <c r="P322" s="668"/>
      <c r="Q322" s="668"/>
      <c r="R322" s="668"/>
      <c r="S322" s="668"/>
      <c r="T322" s="668"/>
      <c r="U322" s="668"/>
      <c r="V322" s="668"/>
      <c r="W322" s="668"/>
      <c r="X322" s="668"/>
      <c r="Y322" s="668"/>
      <c r="Z322" s="479"/>
      <c r="AA322" s="336"/>
      <c r="AB322" s="605"/>
      <c r="AC322" s="658"/>
      <c r="AD322" s="606"/>
      <c r="AE322" s="273"/>
      <c r="AF322" s="443" t="str">
        <f t="shared" ref="AF322:AF323" si="140">IF(OR(F322="",J322=""),"",30)</f>
        <v/>
      </c>
      <c r="AG322" s="213"/>
      <c r="AH322" s="213"/>
      <c r="AI322" s="267"/>
      <c r="AJ322" s="351" t="str">
        <f t="shared" si="135"/>
        <v/>
      </c>
      <c r="AK322" s="358"/>
    </row>
    <row r="323" spans="1:87" ht="15" customHeight="1">
      <c r="A323" s="267"/>
      <c r="B323" s="213"/>
      <c r="C323" s="213"/>
      <c r="D323" s="427">
        <v>3</v>
      </c>
      <c r="E323" s="227"/>
      <c r="F323" s="659"/>
      <c r="G323" s="659"/>
      <c r="H323" s="659"/>
      <c r="I323" s="371"/>
      <c r="J323" s="478"/>
      <c r="K323" s="668"/>
      <c r="L323" s="668"/>
      <c r="M323" s="668"/>
      <c r="N323" s="668"/>
      <c r="O323" s="668"/>
      <c r="P323" s="668"/>
      <c r="Q323" s="668"/>
      <c r="R323" s="668"/>
      <c r="S323" s="668"/>
      <c r="T323" s="668"/>
      <c r="U323" s="668"/>
      <c r="V323" s="668"/>
      <c r="W323" s="668"/>
      <c r="X323" s="668"/>
      <c r="Y323" s="668"/>
      <c r="Z323" s="479"/>
      <c r="AA323" s="336"/>
      <c r="AB323" s="605"/>
      <c r="AC323" s="658"/>
      <c r="AD323" s="606"/>
      <c r="AE323" s="273"/>
      <c r="AF323" s="443" t="str">
        <f t="shared" si="140"/>
        <v/>
      </c>
      <c r="AG323" s="213"/>
      <c r="AH323" s="213"/>
      <c r="AI323" s="267"/>
      <c r="AJ323" s="351" t="str">
        <f t="shared" si="135"/>
        <v/>
      </c>
      <c r="AK323" s="358"/>
      <c r="CH323" s="171">
        <v>44</v>
      </c>
    </row>
    <row r="324" spans="1:87" ht="3.95" customHeight="1">
      <c r="A324" s="267"/>
      <c r="B324" s="213"/>
      <c r="C324" s="213"/>
      <c r="D324" s="322"/>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13"/>
      <c r="AH324" s="213"/>
      <c r="AI324" s="267"/>
      <c r="AJ324" s="351">
        <f t="shared" si="135"/>
        <v>0</v>
      </c>
      <c r="AK324" s="358"/>
    </row>
    <row r="325" spans="1:87" ht="17.100000000000001" customHeight="1">
      <c r="A325" s="267"/>
      <c r="B325" s="213"/>
      <c r="C325" s="663" t="s">
        <v>1954</v>
      </c>
      <c r="D325" s="664"/>
      <c r="E325" s="664"/>
      <c r="F325" s="664"/>
      <c r="G325" s="664"/>
      <c r="H325" s="664"/>
      <c r="I325" s="664"/>
      <c r="J325" s="664"/>
      <c r="K325" s="664"/>
      <c r="L325" s="664"/>
      <c r="M325" s="664"/>
      <c r="N325" s="664"/>
      <c r="O325" s="664"/>
      <c r="P325" s="664"/>
      <c r="Q325" s="589" t="s">
        <v>1924</v>
      </c>
      <c r="R325" s="589"/>
      <c r="S325" s="589"/>
      <c r="T325" s="589"/>
      <c r="U325" s="589"/>
      <c r="V325" s="589"/>
      <c r="W325" s="589"/>
      <c r="X325" s="589"/>
      <c r="Y325" s="589"/>
      <c r="Z325" s="589"/>
      <c r="AA325" s="589"/>
      <c r="AB325" s="589"/>
      <c r="AC325" s="589"/>
      <c r="AD325" s="589"/>
      <c r="AE325" s="589"/>
      <c r="AF325" s="589"/>
      <c r="AG325" s="590"/>
      <c r="AH325" s="213"/>
      <c r="AI325" s="267"/>
      <c r="AJ325" s="351">
        <f t="shared" si="135"/>
        <v>0</v>
      </c>
      <c r="AK325" s="358"/>
    </row>
    <row r="326" spans="1:87" ht="3.95" customHeight="1">
      <c r="A326" s="267"/>
      <c r="B326" s="213"/>
      <c r="C326" s="213"/>
      <c r="D326" s="213"/>
      <c r="E326" s="213"/>
      <c r="F326" s="213"/>
      <c r="G326" s="213"/>
      <c r="H326" s="213"/>
      <c r="I326" s="213"/>
      <c r="J326" s="213"/>
      <c r="K326" s="213"/>
      <c r="L326" s="213"/>
      <c r="M326" s="213"/>
      <c r="N326" s="213"/>
      <c r="O326" s="213"/>
      <c r="P326" s="213"/>
      <c r="Q326" s="213"/>
      <c r="R326" s="213"/>
      <c r="S326" s="213"/>
      <c r="T326" s="213"/>
      <c r="U326" s="213"/>
      <c r="V326" s="213"/>
      <c r="W326" s="213"/>
      <c r="X326" s="213"/>
      <c r="Y326" s="213"/>
      <c r="Z326" s="213"/>
      <c r="AA326" s="213"/>
      <c r="AB326" s="213"/>
      <c r="AC326" s="213"/>
      <c r="AD326" s="213"/>
      <c r="AE326" s="213"/>
      <c r="AF326" s="213"/>
      <c r="AG326" s="213"/>
      <c r="AH326" s="213"/>
      <c r="AI326" s="267"/>
      <c r="AJ326" s="351">
        <f t="shared" si="135"/>
        <v>0</v>
      </c>
      <c r="AK326" s="358"/>
    </row>
    <row r="327" spans="1:87" ht="17.100000000000001" customHeight="1">
      <c r="A327" s="267"/>
      <c r="B327" s="213"/>
      <c r="C327" s="603" t="s">
        <v>1840</v>
      </c>
      <c r="D327" s="604"/>
      <c r="E327" s="604"/>
      <c r="F327" s="604"/>
      <c r="G327" s="604"/>
      <c r="H327" s="604"/>
      <c r="I327" s="604"/>
      <c r="J327" s="604"/>
      <c r="K327" s="604"/>
      <c r="L327" s="604"/>
      <c r="M327" s="604"/>
      <c r="N327" s="270"/>
      <c r="O327" s="270"/>
      <c r="P327" s="271"/>
      <c r="Q327" s="271"/>
      <c r="R327" s="601" t="s">
        <v>1843</v>
      </c>
      <c r="S327" s="601"/>
      <c r="T327" s="601"/>
      <c r="U327" s="601"/>
      <c r="V327" s="601"/>
      <c r="W327" s="601"/>
      <c r="X327" s="601"/>
      <c r="Y327" s="601"/>
      <c r="Z327" s="601"/>
      <c r="AA327" s="601"/>
      <c r="AB327" s="601"/>
      <c r="AC327" s="601"/>
      <c r="AD327" s="601"/>
      <c r="AE327" s="602"/>
      <c r="AF327" s="585" t="s">
        <v>1906</v>
      </c>
      <c r="AG327" s="586"/>
      <c r="AH327" s="213"/>
      <c r="AI327" s="267"/>
      <c r="AJ327" s="351">
        <f t="shared" si="135"/>
        <v>0</v>
      </c>
      <c r="AK327" s="358"/>
    </row>
    <row r="328" spans="1:87" ht="3.95" customHeight="1">
      <c r="A328" s="267"/>
      <c r="B328" s="213"/>
      <c r="C328" s="367"/>
      <c r="D328" s="367"/>
      <c r="E328" s="367"/>
      <c r="F328" s="367"/>
      <c r="G328" s="367"/>
      <c r="H328" s="367"/>
      <c r="I328" s="367"/>
      <c r="J328" s="367"/>
      <c r="K328" s="367"/>
      <c r="L328" s="367"/>
      <c r="M328" s="367"/>
      <c r="N328" s="367"/>
      <c r="O328" s="367"/>
      <c r="P328" s="368"/>
      <c r="Q328" s="368"/>
      <c r="R328" s="368"/>
      <c r="S328" s="368"/>
      <c r="T328" s="368"/>
      <c r="U328" s="368"/>
      <c r="V328" s="368"/>
      <c r="W328" s="368"/>
      <c r="X328" s="368"/>
      <c r="Y328" s="368"/>
      <c r="Z328" s="368"/>
      <c r="AA328" s="368"/>
      <c r="AB328" s="368"/>
      <c r="AC328" s="368"/>
      <c r="AD328" s="368"/>
      <c r="AE328" s="368"/>
      <c r="AF328" s="278"/>
      <c r="AG328" s="278"/>
      <c r="AH328" s="213"/>
      <c r="AI328" s="267"/>
      <c r="AJ328" s="351">
        <f t="shared" si="135"/>
        <v>0</v>
      </c>
      <c r="AK328" s="358"/>
    </row>
    <row r="329" spans="1:87" ht="15" customHeight="1">
      <c r="A329" s="267"/>
      <c r="B329" s="213"/>
      <c r="C329" s="367"/>
      <c r="D329" s="280" t="s">
        <v>1698</v>
      </c>
      <c r="E329" s="273"/>
      <c r="F329" s="280" t="s">
        <v>1863</v>
      </c>
      <c r="G329" s="302"/>
      <c r="H329" s="598" t="s">
        <v>3677</v>
      </c>
      <c r="I329" s="599"/>
      <c r="J329" s="600"/>
      <c r="K329" s="302"/>
      <c r="L329" s="280" t="s">
        <v>3691</v>
      </c>
      <c r="M329" s="282"/>
      <c r="N329" s="611" t="s">
        <v>3695</v>
      </c>
      <c r="O329" s="612"/>
      <c r="P329" s="613"/>
      <c r="Q329" s="311"/>
      <c r="R329" s="611" t="s">
        <v>3692</v>
      </c>
      <c r="S329" s="612"/>
      <c r="T329" s="612"/>
      <c r="U329" s="612"/>
      <c r="V329" s="612"/>
      <c r="W329" s="613"/>
      <c r="X329" s="235"/>
      <c r="Y329" s="611" t="s">
        <v>1911</v>
      </c>
      <c r="Z329" s="612"/>
      <c r="AA329" s="612"/>
      <c r="AB329" s="613"/>
      <c r="AC329" s="311"/>
      <c r="AD329" s="283" t="s">
        <v>2079</v>
      </c>
      <c r="AE329" s="282"/>
      <c r="AF329" s="280" t="s">
        <v>1704</v>
      </c>
      <c r="AG329" s="278"/>
      <c r="AH329" s="213"/>
      <c r="AI329" s="267"/>
      <c r="AJ329" s="351">
        <f t="shared" si="135"/>
        <v>0</v>
      </c>
      <c r="AK329" s="358"/>
    </row>
    <row r="330" spans="1:87" s="233" customFormat="1" ht="15" customHeight="1">
      <c r="A330" s="320"/>
      <c r="B330" s="230"/>
      <c r="C330" s="369"/>
      <c r="D330" s="292" t="s">
        <v>794</v>
      </c>
      <c r="E330" s="273"/>
      <c r="F330" s="292" t="s">
        <v>807</v>
      </c>
      <c r="G330" s="273"/>
      <c r="H330" s="620" t="s">
        <v>1687</v>
      </c>
      <c r="I330" s="621"/>
      <c r="J330" s="622"/>
      <c r="K330" s="273"/>
      <c r="L330" s="292" t="s">
        <v>2080</v>
      </c>
      <c r="M330" s="282"/>
      <c r="N330" s="614" t="s">
        <v>2081</v>
      </c>
      <c r="O330" s="615"/>
      <c r="P330" s="616"/>
      <c r="Q330" s="282"/>
      <c r="R330" s="614" t="s">
        <v>800</v>
      </c>
      <c r="S330" s="615"/>
      <c r="T330" s="615"/>
      <c r="U330" s="615"/>
      <c r="V330" s="615"/>
      <c r="W330" s="616"/>
      <c r="X330" s="322"/>
      <c r="Y330" s="614" t="s">
        <v>1912</v>
      </c>
      <c r="Z330" s="615"/>
      <c r="AA330" s="615"/>
      <c r="AB330" s="616"/>
      <c r="AC330" s="282"/>
      <c r="AD330" s="294" t="s">
        <v>796</v>
      </c>
      <c r="AE330" s="282"/>
      <c r="AF330" s="292" t="s">
        <v>797</v>
      </c>
      <c r="AG330" s="278"/>
      <c r="AH330" s="230"/>
      <c r="AI330" s="267"/>
      <c r="AJ330" s="351">
        <f t="shared" si="135"/>
        <v>0</v>
      </c>
      <c r="AK330" s="358"/>
    </row>
    <row r="331" spans="1:87" ht="3.95" customHeight="1">
      <c r="A331" s="267"/>
      <c r="B331" s="213"/>
      <c r="C331" s="208"/>
      <c r="D331" s="217"/>
      <c r="E331" s="217"/>
      <c r="F331" s="217"/>
      <c r="G331" s="302"/>
      <c r="H331" s="217"/>
      <c r="I331" s="217"/>
      <c r="J331" s="217"/>
      <c r="K331" s="217"/>
      <c r="L331" s="208"/>
      <c r="M331" s="208"/>
      <c r="N331" s="208"/>
      <c r="O331" s="208"/>
      <c r="P331" s="208"/>
      <c r="Q331" s="282"/>
      <c r="R331" s="208"/>
      <c r="S331" s="208"/>
      <c r="T331" s="208"/>
      <c r="U331" s="208"/>
      <c r="V331" s="208"/>
      <c r="W331" s="208"/>
      <c r="X331" s="208"/>
      <c r="Y331" s="208"/>
      <c r="Z331" s="208"/>
      <c r="AA331" s="208"/>
      <c r="AB331" s="208"/>
      <c r="AC331" s="311"/>
      <c r="AD331" s="208"/>
      <c r="AE331" s="208"/>
      <c r="AF331" s="208"/>
      <c r="AG331" s="208"/>
      <c r="AH331" s="213"/>
      <c r="AI331" s="267"/>
      <c r="AJ331" s="351">
        <f t="shared" si="135"/>
        <v>0</v>
      </c>
      <c r="AK331" s="358"/>
    </row>
    <row r="332" spans="1:87" ht="15" customHeight="1">
      <c r="A332" s="267"/>
      <c r="B332" s="213"/>
      <c r="C332" s="213"/>
      <c r="D332" s="427">
        <v>1</v>
      </c>
      <c r="E332" s="227"/>
      <c r="F332" s="453" t="s">
        <v>828</v>
      </c>
      <c r="G332" s="371"/>
      <c r="H332" s="478" t="s">
        <v>3963</v>
      </c>
      <c r="I332" s="668"/>
      <c r="J332" s="479"/>
      <c r="K332" s="258"/>
      <c r="L332" s="460" t="s">
        <v>3895</v>
      </c>
      <c r="M332" s="258"/>
      <c r="N332" s="478" t="s">
        <v>3982</v>
      </c>
      <c r="O332" s="668"/>
      <c r="P332" s="479"/>
      <c r="Q332" s="337"/>
      <c r="R332" s="659" t="s">
        <v>3986</v>
      </c>
      <c r="S332" s="659"/>
      <c r="T332" s="659"/>
      <c r="U332" s="659"/>
      <c r="V332" s="659"/>
      <c r="W332" s="659"/>
      <c r="X332" s="136"/>
      <c r="Y332" s="661" t="s">
        <v>3889</v>
      </c>
      <c r="Z332" s="661"/>
      <c r="AA332" s="661"/>
      <c r="AB332" s="661"/>
      <c r="AC332" s="311"/>
      <c r="AD332" s="430" t="str">
        <f>IF(Y332="","",IF(Y332="Président","100%",IF(Y332="Rapporteur","60%","40%")))</f>
        <v>60%</v>
      </c>
      <c r="AE332" s="273"/>
      <c r="AF332" s="365">
        <f>IF(AD332="","",3*AD332)</f>
        <v>1.7999999999999998</v>
      </c>
      <c r="AG332" s="213"/>
      <c r="AH332" s="213"/>
      <c r="AI332" s="267"/>
      <c r="AJ332" s="351">
        <f t="shared" si="135"/>
        <v>1.7999999999999998</v>
      </c>
      <c r="AK332" s="358"/>
    </row>
    <row r="333" spans="1:87" ht="15" customHeight="1">
      <c r="A333" s="267"/>
      <c r="B333" s="213"/>
      <c r="C333" s="213"/>
      <c r="D333" s="427">
        <v>2</v>
      </c>
      <c r="E333" s="227"/>
      <c r="F333" s="453" t="s">
        <v>828</v>
      </c>
      <c r="G333" s="371"/>
      <c r="H333" s="478" t="s">
        <v>3963</v>
      </c>
      <c r="I333" s="668"/>
      <c r="J333" s="479"/>
      <c r="K333" s="258"/>
      <c r="L333" s="460" t="s">
        <v>3895</v>
      </c>
      <c r="M333" s="258"/>
      <c r="N333" s="478" t="s">
        <v>3983</v>
      </c>
      <c r="O333" s="668"/>
      <c r="P333" s="479"/>
      <c r="Q333" s="337"/>
      <c r="R333" s="659" t="s">
        <v>3987</v>
      </c>
      <c r="S333" s="659"/>
      <c r="T333" s="659"/>
      <c r="U333" s="659"/>
      <c r="V333" s="659"/>
      <c r="W333" s="659"/>
      <c r="X333" s="136"/>
      <c r="Y333" s="661" t="s">
        <v>3891</v>
      </c>
      <c r="Z333" s="661"/>
      <c r="AA333" s="661"/>
      <c r="AB333" s="661"/>
      <c r="AC333" s="311"/>
      <c r="AD333" s="430" t="str">
        <f t="shared" ref="AD333:AD334" si="141">IF(Y333="","",IF(Y333="Président","100%",IF(Y333="Rapporteur","60%","40%")))</f>
        <v>40%</v>
      </c>
      <c r="AE333" s="273"/>
      <c r="AF333" s="365">
        <f t="shared" ref="AF333:AF334" si="142">IF(AD333="","",3*AD333)</f>
        <v>1.2000000000000002</v>
      </c>
      <c r="AG333" s="213"/>
      <c r="AH333" s="213"/>
      <c r="AI333" s="267"/>
      <c r="AJ333" s="351">
        <f t="shared" si="135"/>
        <v>1.2000000000000002</v>
      </c>
      <c r="AK333" s="358"/>
    </row>
    <row r="334" spans="1:87" ht="15" customHeight="1">
      <c r="A334" s="267"/>
      <c r="B334" s="213"/>
      <c r="C334" s="213"/>
      <c r="D334" s="427">
        <v>3</v>
      </c>
      <c r="E334" s="227"/>
      <c r="F334" s="459"/>
      <c r="G334" s="371"/>
      <c r="H334" s="478"/>
      <c r="I334" s="668"/>
      <c r="J334" s="479"/>
      <c r="K334" s="258"/>
      <c r="L334" s="460"/>
      <c r="M334" s="258"/>
      <c r="N334" s="478"/>
      <c r="O334" s="668"/>
      <c r="P334" s="479"/>
      <c r="Q334" s="337"/>
      <c r="R334" s="684"/>
      <c r="S334" s="659"/>
      <c r="T334" s="659"/>
      <c r="U334" s="659"/>
      <c r="V334" s="659"/>
      <c r="W334" s="659"/>
      <c r="X334" s="136"/>
      <c r="Y334" s="661"/>
      <c r="Z334" s="661"/>
      <c r="AA334" s="661"/>
      <c r="AB334" s="661"/>
      <c r="AC334" s="311"/>
      <c r="AD334" s="430" t="str">
        <f t="shared" si="141"/>
        <v/>
      </c>
      <c r="AE334" s="273"/>
      <c r="AF334" s="365" t="str">
        <f t="shared" si="142"/>
        <v/>
      </c>
      <c r="AG334" s="213"/>
      <c r="AH334" s="213"/>
      <c r="AI334" s="267"/>
      <c r="AJ334" s="351" t="str">
        <f t="shared" si="135"/>
        <v/>
      </c>
      <c r="AK334" s="358"/>
      <c r="CI334" s="171">
        <v>45</v>
      </c>
    </row>
    <row r="335" spans="1:87" ht="15" customHeight="1">
      <c r="A335" s="267"/>
      <c r="B335" s="213"/>
      <c r="C335" s="213"/>
      <c r="D335" s="455">
        <v>4</v>
      </c>
      <c r="E335" s="227"/>
      <c r="F335" s="459"/>
      <c r="G335" s="371"/>
      <c r="H335" s="478"/>
      <c r="I335" s="668"/>
      <c r="J335" s="479"/>
      <c r="K335" s="258"/>
      <c r="L335" s="460"/>
      <c r="M335" s="258"/>
      <c r="N335" s="478"/>
      <c r="O335" s="668"/>
      <c r="P335" s="479"/>
      <c r="Q335" s="337"/>
      <c r="R335" s="684"/>
      <c r="S335" s="659"/>
      <c r="T335" s="659"/>
      <c r="U335" s="659"/>
      <c r="V335" s="659"/>
      <c r="W335" s="659"/>
      <c r="X335" s="136"/>
      <c r="Y335" s="661"/>
      <c r="Z335" s="661"/>
      <c r="AA335" s="661"/>
      <c r="AB335" s="661"/>
      <c r="AC335" s="311"/>
      <c r="AD335" s="455"/>
      <c r="AE335" s="273"/>
      <c r="AF335" s="365" t="str">
        <f t="shared" ref="AF335" si="143">IF(AD335="","",3*AD335)</f>
        <v/>
      </c>
      <c r="AG335" s="213"/>
      <c r="AH335" s="213"/>
      <c r="AI335" s="267"/>
      <c r="AJ335" s="351" t="str">
        <f t="shared" ref="AJ335" si="144">IF(OR(AF335="Valeur",AF335="القيمة"),0,IF(ISERROR(SEARCH("/",AF335)),AF335,0))</f>
        <v/>
      </c>
      <c r="AK335" s="358"/>
      <c r="CI335" s="171">
        <v>45</v>
      </c>
    </row>
    <row r="336" spans="1:87" ht="3.95" customHeight="1">
      <c r="A336" s="267"/>
      <c r="B336" s="213"/>
      <c r="C336" s="213"/>
      <c r="D336" s="220"/>
      <c r="E336" s="217"/>
      <c r="F336" s="217"/>
      <c r="G336" s="217"/>
      <c r="H336" s="217"/>
      <c r="I336" s="217"/>
      <c r="J336" s="217"/>
      <c r="K336" s="217"/>
      <c r="L336" s="217"/>
      <c r="M336" s="217"/>
      <c r="N336" s="217"/>
      <c r="O336" s="217"/>
      <c r="P336" s="217"/>
      <c r="Q336" s="217"/>
      <c r="R336" s="234"/>
      <c r="S336" s="234"/>
      <c r="T336" s="234"/>
      <c r="U336" s="234"/>
      <c r="V336" s="234"/>
      <c r="W336" s="234"/>
      <c r="X336" s="217"/>
      <c r="Y336" s="220"/>
      <c r="Z336" s="220"/>
      <c r="AA336" s="220"/>
      <c r="AB336" s="220"/>
      <c r="AC336" s="217"/>
      <c r="AD336" s="217"/>
      <c r="AE336" s="217"/>
      <c r="AF336" s="217"/>
      <c r="AG336" s="213"/>
      <c r="AH336" s="213"/>
      <c r="AI336" s="267"/>
      <c r="AJ336" s="351">
        <f t="shared" si="135"/>
        <v>0</v>
      </c>
      <c r="AK336" s="358"/>
    </row>
    <row r="337" spans="1:89" ht="17.100000000000001" customHeight="1">
      <c r="A337" s="267"/>
      <c r="B337" s="213"/>
      <c r="C337" s="603" t="s">
        <v>1841</v>
      </c>
      <c r="D337" s="604"/>
      <c r="E337" s="604"/>
      <c r="F337" s="604"/>
      <c r="G337" s="604"/>
      <c r="H337" s="604"/>
      <c r="I337" s="604"/>
      <c r="J337" s="604"/>
      <c r="K337" s="604"/>
      <c r="L337" s="604"/>
      <c r="M337" s="604"/>
      <c r="N337" s="270"/>
      <c r="O337" s="270"/>
      <c r="P337" s="271"/>
      <c r="Q337" s="271"/>
      <c r="R337" s="601" t="s">
        <v>1844</v>
      </c>
      <c r="S337" s="601"/>
      <c r="T337" s="601"/>
      <c r="U337" s="601"/>
      <c r="V337" s="601"/>
      <c r="W337" s="601"/>
      <c r="X337" s="601"/>
      <c r="Y337" s="601"/>
      <c r="Z337" s="601"/>
      <c r="AA337" s="601"/>
      <c r="AB337" s="601"/>
      <c r="AC337" s="601"/>
      <c r="AD337" s="601"/>
      <c r="AE337" s="602"/>
      <c r="AF337" s="585" t="s">
        <v>1882</v>
      </c>
      <c r="AG337" s="586"/>
      <c r="AH337" s="213"/>
      <c r="AI337" s="267"/>
      <c r="AJ337" s="351">
        <f t="shared" si="135"/>
        <v>0</v>
      </c>
      <c r="AK337" s="358"/>
    </row>
    <row r="338" spans="1:89" ht="3.95" customHeight="1">
      <c r="A338" s="267"/>
      <c r="B338" s="213"/>
      <c r="C338" s="208"/>
      <c r="D338" s="217"/>
      <c r="E338" s="217"/>
      <c r="F338" s="217"/>
      <c r="G338" s="217"/>
      <c r="H338" s="217"/>
      <c r="I338" s="217"/>
      <c r="J338" s="217"/>
      <c r="K338" s="217"/>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c r="AG338" s="208"/>
      <c r="AH338" s="213"/>
      <c r="AI338" s="267"/>
      <c r="AJ338" s="351">
        <f t="shared" si="135"/>
        <v>0</v>
      </c>
      <c r="AK338" s="358"/>
    </row>
    <row r="339" spans="1:89" ht="15" customHeight="1">
      <c r="A339" s="267"/>
      <c r="B339" s="213"/>
      <c r="C339" s="213"/>
      <c r="D339" s="427">
        <v>1</v>
      </c>
      <c r="E339" s="227"/>
      <c r="F339" s="459" t="s">
        <v>828</v>
      </c>
      <c r="G339" s="371"/>
      <c r="H339" s="633" t="s">
        <v>3981</v>
      </c>
      <c r="I339" s="662"/>
      <c r="J339" s="634"/>
      <c r="K339" s="258"/>
      <c r="L339" s="460" t="s">
        <v>3895</v>
      </c>
      <c r="M339" s="258"/>
      <c r="N339" s="478" t="s">
        <v>3979</v>
      </c>
      <c r="O339" s="668"/>
      <c r="P339" s="479"/>
      <c r="Q339" s="337"/>
      <c r="R339" s="659" t="s">
        <v>3985</v>
      </c>
      <c r="S339" s="659"/>
      <c r="T339" s="659"/>
      <c r="U339" s="659"/>
      <c r="V339" s="659"/>
      <c r="W339" s="659"/>
      <c r="X339" s="136"/>
      <c r="Y339" s="661" t="s">
        <v>3890</v>
      </c>
      <c r="Z339" s="661"/>
      <c r="AA339" s="661"/>
      <c r="AB339" s="661"/>
      <c r="AC339" s="311"/>
      <c r="AD339" s="430" t="str">
        <f>IF(Y339="","",IF(Y339="Président","100%",IF(Y339="Rapporteur","60%","40%")))</f>
        <v>100%</v>
      </c>
      <c r="AE339" s="273"/>
      <c r="AF339" s="430">
        <f>IF(AD339="","",20*AD339)</f>
        <v>20</v>
      </c>
      <c r="AG339" s="213"/>
      <c r="AH339" s="213"/>
      <c r="AI339" s="267"/>
      <c r="AJ339" s="351">
        <f t="shared" si="135"/>
        <v>20</v>
      </c>
      <c r="AK339" s="358"/>
    </row>
    <row r="340" spans="1:89" ht="15" customHeight="1">
      <c r="A340" s="267"/>
      <c r="B340" s="213"/>
      <c r="C340" s="213"/>
      <c r="D340" s="427">
        <v>2</v>
      </c>
      <c r="E340" s="227"/>
      <c r="F340" s="459" t="s">
        <v>828</v>
      </c>
      <c r="G340" s="371"/>
      <c r="H340" s="633" t="s">
        <v>3981</v>
      </c>
      <c r="I340" s="662"/>
      <c r="J340" s="634"/>
      <c r="K340" s="258"/>
      <c r="L340" s="460" t="s">
        <v>3895</v>
      </c>
      <c r="M340" s="258"/>
      <c r="N340" s="478" t="s">
        <v>3980</v>
      </c>
      <c r="O340" s="668"/>
      <c r="P340" s="479"/>
      <c r="Q340" s="337"/>
      <c r="R340" s="659" t="s">
        <v>3984</v>
      </c>
      <c r="S340" s="659"/>
      <c r="T340" s="659"/>
      <c r="U340" s="659"/>
      <c r="V340" s="659"/>
      <c r="W340" s="659"/>
      <c r="X340" s="136"/>
      <c r="Y340" s="661" t="s">
        <v>3889</v>
      </c>
      <c r="Z340" s="661"/>
      <c r="AA340" s="661"/>
      <c r="AB340" s="661"/>
      <c r="AC340" s="311"/>
      <c r="AD340" s="430" t="str">
        <f t="shared" ref="AD340:AD341" si="145">IF(Y340="","",IF(Y340="Président","100%",IF(Y340="Rapporteur","60%","40%")))</f>
        <v>60%</v>
      </c>
      <c r="AE340" s="273"/>
      <c r="AF340" s="430">
        <f t="shared" ref="AF340:AF341" si="146">IF(AD340="","",20*AD340)</f>
        <v>12</v>
      </c>
      <c r="AG340" s="213"/>
      <c r="AH340" s="213"/>
      <c r="AI340" s="267"/>
      <c r="AJ340" s="351">
        <f t="shared" si="135"/>
        <v>12</v>
      </c>
      <c r="AK340" s="358"/>
    </row>
    <row r="341" spans="1:89" ht="15" customHeight="1">
      <c r="A341" s="267"/>
      <c r="B341" s="213"/>
      <c r="C341" s="213"/>
      <c r="D341" s="427">
        <v>3</v>
      </c>
      <c r="E341" s="227"/>
      <c r="F341" s="423"/>
      <c r="G341" s="371"/>
      <c r="H341" s="633"/>
      <c r="I341" s="662"/>
      <c r="J341" s="634"/>
      <c r="K341" s="258"/>
      <c r="L341" s="426"/>
      <c r="M341" s="258"/>
      <c r="N341" s="478"/>
      <c r="O341" s="668"/>
      <c r="P341" s="479"/>
      <c r="Q341" s="337"/>
      <c r="R341" s="659"/>
      <c r="S341" s="659"/>
      <c r="T341" s="659"/>
      <c r="U341" s="659"/>
      <c r="V341" s="659"/>
      <c r="W341" s="659"/>
      <c r="X341" s="136"/>
      <c r="Y341" s="661"/>
      <c r="Z341" s="661"/>
      <c r="AA341" s="661"/>
      <c r="AB341" s="661"/>
      <c r="AC341" s="311"/>
      <c r="AD341" s="430" t="str">
        <f t="shared" si="145"/>
        <v/>
      </c>
      <c r="AE341" s="273"/>
      <c r="AF341" s="430" t="str">
        <f t="shared" si="146"/>
        <v/>
      </c>
      <c r="AG341" s="213"/>
      <c r="AH341" s="213"/>
      <c r="AI341" s="267"/>
      <c r="AJ341" s="351" t="str">
        <f t="shared" si="135"/>
        <v/>
      </c>
      <c r="AK341" s="358"/>
      <c r="CJ341" s="171">
        <v>46</v>
      </c>
    </row>
    <row r="342" spans="1:89" ht="3.95" customHeight="1">
      <c r="A342" s="267"/>
      <c r="B342" s="213"/>
      <c r="C342" s="213"/>
      <c r="D342" s="322"/>
      <c r="E342" s="234"/>
      <c r="F342" s="234"/>
      <c r="G342" s="234"/>
      <c r="H342" s="234"/>
      <c r="I342" s="234"/>
      <c r="J342" s="234"/>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213"/>
      <c r="AH342" s="213"/>
      <c r="AI342" s="267"/>
      <c r="AJ342" s="351">
        <f t="shared" si="135"/>
        <v>0</v>
      </c>
      <c r="AK342" s="358"/>
    </row>
    <row r="343" spans="1:89" ht="17.100000000000001" customHeight="1">
      <c r="A343" s="267"/>
      <c r="B343" s="213"/>
      <c r="C343" s="603" t="s">
        <v>1842</v>
      </c>
      <c r="D343" s="604"/>
      <c r="E343" s="604"/>
      <c r="F343" s="604"/>
      <c r="G343" s="604"/>
      <c r="H343" s="604"/>
      <c r="I343" s="604"/>
      <c r="J343" s="604"/>
      <c r="K343" s="604"/>
      <c r="L343" s="604"/>
      <c r="M343" s="604"/>
      <c r="N343" s="270"/>
      <c r="O343" s="270"/>
      <c r="P343" s="271"/>
      <c r="Q343" s="271"/>
      <c r="R343" s="601" t="s">
        <v>1845</v>
      </c>
      <c r="S343" s="601"/>
      <c r="T343" s="601"/>
      <c r="U343" s="601"/>
      <c r="V343" s="601"/>
      <c r="W343" s="601"/>
      <c r="X343" s="601"/>
      <c r="Y343" s="601"/>
      <c r="Z343" s="601"/>
      <c r="AA343" s="601"/>
      <c r="AB343" s="601"/>
      <c r="AC343" s="601"/>
      <c r="AD343" s="601"/>
      <c r="AE343" s="602"/>
      <c r="AF343" s="585" t="s">
        <v>1873</v>
      </c>
      <c r="AG343" s="586"/>
      <c r="AH343" s="213"/>
      <c r="AI343" s="267"/>
      <c r="AJ343" s="351">
        <f t="shared" si="135"/>
        <v>0</v>
      </c>
      <c r="AK343" s="358"/>
    </row>
    <row r="344" spans="1:89" ht="3.95" customHeight="1">
      <c r="A344" s="267"/>
      <c r="B344" s="213"/>
      <c r="C344" s="208"/>
      <c r="D344" s="217"/>
      <c r="E344" s="217"/>
      <c r="F344" s="217"/>
      <c r="G344" s="217"/>
      <c r="H344" s="217"/>
      <c r="I344" s="217"/>
      <c r="J344" s="217"/>
      <c r="K344" s="217"/>
      <c r="L344" s="208"/>
      <c r="M344" s="208"/>
      <c r="N344" s="234"/>
      <c r="O344" s="234"/>
      <c r="P344" s="234"/>
      <c r="Q344" s="208"/>
      <c r="R344" s="234"/>
      <c r="S344" s="234"/>
      <c r="T344" s="234"/>
      <c r="U344" s="234"/>
      <c r="V344" s="234"/>
      <c r="W344" s="234"/>
      <c r="X344" s="208"/>
      <c r="Y344" s="208"/>
      <c r="Z344" s="208"/>
      <c r="AA344" s="208"/>
      <c r="AB344" s="208"/>
      <c r="AC344" s="208"/>
      <c r="AD344" s="208"/>
      <c r="AE344" s="208"/>
      <c r="AF344" s="208"/>
      <c r="AG344" s="208"/>
      <c r="AH344" s="213"/>
      <c r="AI344" s="267"/>
      <c r="AJ344" s="351">
        <f t="shared" si="135"/>
        <v>0</v>
      </c>
      <c r="AK344" s="358"/>
    </row>
    <row r="345" spans="1:89" ht="15" customHeight="1">
      <c r="A345" s="267"/>
      <c r="B345" s="213"/>
      <c r="C345" s="213"/>
      <c r="D345" s="427">
        <v>1</v>
      </c>
      <c r="E345" s="227"/>
      <c r="F345" s="423"/>
      <c r="G345" s="371"/>
      <c r="H345" s="633"/>
      <c r="I345" s="662"/>
      <c r="J345" s="634"/>
      <c r="K345" s="258"/>
      <c r="L345" s="426"/>
      <c r="M345" s="258"/>
      <c r="N345" s="478"/>
      <c r="O345" s="668"/>
      <c r="P345" s="479"/>
      <c r="Q345" s="337"/>
      <c r="R345" s="659"/>
      <c r="S345" s="659"/>
      <c r="T345" s="659"/>
      <c r="U345" s="659"/>
      <c r="V345" s="659"/>
      <c r="W345" s="659"/>
      <c r="X345" s="136"/>
      <c r="Y345" s="661"/>
      <c r="Z345" s="661"/>
      <c r="AA345" s="661"/>
      <c r="AB345" s="661"/>
      <c r="AC345" s="311"/>
      <c r="AD345" s="430" t="str">
        <f>IF(Y345="","",IF(Y345="Président","100%",IF(Y345="Rapporteur","60%","40%")))</f>
        <v/>
      </c>
      <c r="AE345" s="273"/>
      <c r="AF345" s="430" t="str">
        <f>IF(AD345="","",50*AD345)</f>
        <v/>
      </c>
      <c r="AG345" s="213"/>
      <c r="AH345" s="213"/>
      <c r="AI345" s="267"/>
      <c r="AJ345" s="351" t="str">
        <f t="shared" si="135"/>
        <v/>
      </c>
      <c r="AK345" s="358"/>
    </row>
    <row r="346" spans="1:89" ht="15" customHeight="1">
      <c r="A346" s="267"/>
      <c r="B346" s="213"/>
      <c r="C346" s="213"/>
      <c r="D346" s="427">
        <v>2</v>
      </c>
      <c r="E346" s="227"/>
      <c r="F346" s="423"/>
      <c r="G346" s="371"/>
      <c r="H346" s="633"/>
      <c r="I346" s="662"/>
      <c r="J346" s="634"/>
      <c r="K346" s="258"/>
      <c r="L346" s="426"/>
      <c r="M346" s="258"/>
      <c r="N346" s="478"/>
      <c r="O346" s="668"/>
      <c r="P346" s="479"/>
      <c r="Q346" s="337"/>
      <c r="R346" s="659"/>
      <c r="S346" s="659"/>
      <c r="T346" s="659"/>
      <c r="U346" s="659"/>
      <c r="V346" s="659"/>
      <c r="W346" s="659"/>
      <c r="X346" s="136"/>
      <c r="Y346" s="661"/>
      <c r="Z346" s="661"/>
      <c r="AA346" s="661"/>
      <c r="AB346" s="661"/>
      <c r="AC346" s="311"/>
      <c r="AD346" s="430" t="str">
        <f t="shared" ref="AD346:AD347" si="147">IF(Y346="","",IF(Y346="Président","100%",IF(Y346="Rapporteur","60%","40%")))</f>
        <v/>
      </c>
      <c r="AE346" s="273"/>
      <c r="AF346" s="430" t="str">
        <f t="shared" ref="AF346:AF347" si="148">IF(AD346="","",50*AD346)</f>
        <v/>
      </c>
      <c r="AG346" s="213"/>
      <c r="AH346" s="213"/>
      <c r="AI346" s="267"/>
      <c r="AJ346" s="351" t="str">
        <f t="shared" si="135"/>
        <v/>
      </c>
      <c r="AK346" s="358"/>
    </row>
    <row r="347" spans="1:89" ht="15" customHeight="1">
      <c r="A347" s="267"/>
      <c r="B347" s="213"/>
      <c r="C347" s="213"/>
      <c r="D347" s="427">
        <v>3</v>
      </c>
      <c r="E347" s="227"/>
      <c r="F347" s="423"/>
      <c r="G347" s="371"/>
      <c r="H347" s="633"/>
      <c r="I347" s="662"/>
      <c r="J347" s="634"/>
      <c r="K347" s="258"/>
      <c r="L347" s="426"/>
      <c r="M347" s="258"/>
      <c r="N347" s="478"/>
      <c r="O347" s="668"/>
      <c r="P347" s="479"/>
      <c r="Q347" s="337"/>
      <c r="R347" s="659"/>
      <c r="S347" s="659"/>
      <c r="T347" s="659"/>
      <c r="U347" s="659"/>
      <c r="V347" s="659"/>
      <c r="W347" s="659"/>
      <c r="X347" s="136"/>
      <c r="Y347" s="661"/>
      <c r="Z347" s="661"/>
      <c r="AA347" s="661"/>
      <c r="AB347" s="661"/>
      <c r="AC347" s="311"/>
      <c r="AD347" s="430" t="str">
        <f t="shared" si="147"/>
        <v/>
      </c>
      <c r="AE347" s="273"/>
      <c r="AF347" s="430" t="str">
        <f t="shared" si="148"/>
        <v/>
      </c>
      <c r="AG347" s="213"/>
      <c r="AH347" s="213"/>
      <c r="AI347" s="267"/>
      <c r="AJ347" s="351" t="str">
        <f t="shared" si="135"/>
        <v/>
      </c>
      <c r="AK347" s="358"/>
      <c r="CK347" s="171">
        <v>47</v>
      </c>
    </row>
    <row r="348" spans="1:89" ht="15" customHeight="1">
      <c r="A348" s="267"/>
      <c r="B348" s="213"/>
      <c r="C348" s="213"/>
      <c r="D348" s="220"/>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c r="AA348" s="217"/>
      <c r="AB348" s="217"/>
      <c r="AC348" s="217"/>
      <c r="AD348" s="217"/>
      <c r="AE348" s="217"/>
      <c r="AF348" s="217"/>
      <c r="AG348" s="213"/>
      <c r="AH348" s="213"/>
      <c r="AI348" s="267"/>
      <c r="AJ348" s="358"/>
      <c r="AK348" s="358"/>
    </row>
    <row r="349" spans="1:89" ht="15" customHeight="1" thickBot="1">
      <c r="A349" s="267"/>
      <c r="B349" s="324"/>
      <c r="C349" s="213"/>
      <c r="D349" s="213"/>
      <c r="E349" s="213"/>
      <c r="F349" s="213"/>
      <c r="G349" s="324"/>
      <c r="H349" s="324"/>
      <c r="I349" s="324"/>
      <c r="J349" s="324"/>
      <c r="K349" s="324"/>
      <c r="L349" s="324"/>
      <c r="M349" s="324"/>
      <c r="N349" s="324"/>
      <c r="O349" s="324"/>
      <c r="P349" s="324"/>
      <c r="Q349" s="324"/>
      <c r="R349" s="324"/>
      <c r="S349" s="324"/>
      <c r="T349" s="324"/>
      <c r="U349" s="324"/>
      <c r="V349" s="324"/>
      <c r="W349" s="324"/>
      <c r="X349" s="324"/>
      <c r="Y349" s="324"/>
      <c r="Z349" s="324"/>
      <c r="AA349" s="324"/>
      <c r="AB349" s="324"/>
      <c r="AC349" s="324"/>
      <c r="AD349" s="324"/>
      <c r="AE349" s="324"/>
      <c r="AF349" s="324"/>
      <c r="AG349" s="324"/>
      <c r="AH349" s="324"/>
      <c r="AI349" s="267"/>
      <c r="AJ349" s="358"/>
      <c r="AK349" s="358"/>
    </row>
    <row r="350" spans="1:89" ht="15" customHeight="1">
      <c r="A350" s="267"/>
      <c r="B350" s="326"/>
      <c r="C350" s="644" t="s">
        <v>1937</v>
      </c>
      <c r="D350" s="645"/>
      <c r="E350" s="645"/>
      <c r="F350" s="646"/>
      <c r="G350" s="326"/>
      <c r="H350" s="326"/>
      <c r="I350" s="326"/>
      <c r="J350" s="326"/>
      <c r="K350" s="326"/>
      <c r="L350" s="326"/>
      <c r="M350" s="326"/>
      <c r="N350" s="326"/>
      <c r="O350" s="326"/>
      <c r="P350" s="326"/>
      <c r="Q350" s="326"/>
      <c r="R350" s="326"/>
      <c r="S350" s="326"/>
      <c r="T350" s="326"/>
      <c r="U350" s="326"/>
      <c r="V350" s="326"/>
      <c r="W350" s="326"/>
      <c r="X350" s="326"/>
      <c r="Y350" s="326"/>
      <c r="Z350" s="326"/>
      <c r="AA350" s="326"/>
      <c r="AB350" s="644" t="s">
        <v>3851</v>
      </c>
      <c r="AC350" s="645"/>
      <c r="AD350" s="645"/>
      <c r="AE350" s="645"/>
      <c r="AF350" s="645"/>
      <c r="AG350" s="646"/>
      <c r="AH350" s="326"/>
      <c r="AI350" s="267"/>
      <c r="AJ350" s="358"/>
      <c r="AK350" s="358"/>
    </row>
    <row r="351" spans="1:89" ht="15" customHeight="1">
      <c r="A351" s="267"/>
      <c r="B351" s="328"/>
      <c r="C351" s="647"/>
      <c r="D351" s="648"/>
      <c r="E351" s="648"/>
      <c r="F351" s="649"/>
      <c r="G351" s="328"/>
      <c r="H351" s="328"/>
      <c r="I351" s="328"/>
      <c r="J351" s="328"/>
      <c r="K351" s="328"/>
      <c r="L351" s="328"/>
      <c r="M351" s="328"/>
      <c r="N351" s="328"/>
      <c r="O351" s="328"/>
      <c r="P351" s="328"/>
      <c r="Q351" s="328"/>
      <c r="R351" s="328"/>
      <c r="S351" s="328"/>
      <c r="T351" s="328"/>
      <c r="U351" s="328"/>
      <c r="V351" s="328"/>
      <c r="W351" s="328"/>
      <c r="X351" s="328"/>
      <c r="Y351" s="328"/>
      <c r="Z351" s="328"/>
      <c r="AA351" s="328"/>
      <c r="AB351" s="647"/>
      <c r="AC351" s="648"/>
      <c r="AD351" s="648"/>
      <c r="AE351" s="648"/>
      <c r="AF351" s="648"/>
      <c r="AG351" s="649"/>
      <c r="AH351" s="328"/>
      <c r="AI351" s="267"/>
      <c r="AJ351" s="358"/>
      <c r="AK351" s="358"/>
    </row>
    <row r="352" spans="1:89" ht="15" customHeight="1">
      <c r="A352" s="267"/>
      <c r="B352" s="328"/>
      <c r="C352" s="328"/>
      <c r="D352" s="328"/>
      <c r="E352" s="328"/>
      <c r="F352" s="328"/>
      <c r="G352" s="328"/>
      <c r="H352" s="328"/>
      <c r="I352" s="328"/>
      <c r="J352" s="328"/>
      <c r="K352" s="328"/>
      <c r="L352" s="328"/>
      <c r="M352" s="328"/>
      <c r="N352" s="328"/>
      <c r="O352" s="328"/>
      <c r="P352" s="328"/>
      <c r="Q352" s="328"/>
      <c r="R352" s="328"/>
      <c r="S352" s="328"/>
      <c r="T352" s="328"/>
      <c r="U352" s="328"/>
      <c r="V352" s="328"/>
      <c r="W352" s="328"/>
      <c r="X352" s="328"/>
      <c r="Y352" s="328"/>
      <c r="Z352" s="328"/>
      <c r="AA352" s="328"/>
      <c r="AB352" s="328"/>
      <c r="AC352" s="328"/>
      <c r="AD352" s="328"/>
      <c r="AE352" s="328"/>
      <c r="AF352" s="328"/>
      <c r="AG352" s="328"/>
      <c r="AH352" s="328"/>
      <c r="AI352" s="267"/>
      <c r="AJ352" s="358"/>
      <c r="AK352" s="358"/>
    </row>
    <row r="353" spans="1:37" ht="17.100000000000001" customHeight="1">
      <c r="A353" s="267"/>
      <c r="B353" s="328"/>
      <c r="C353" s="328"/>
      <c r="D353" s="681" t="s">
        <v>1925</v>
      </c>
      <c r="E353" s="682"/>
      <c r="F353" s="682"/>
      <c r="G353" s="682"/>
      <c r="H353" s="682"/>
      <c r="I353" s="682"/>
      <c r="J353" s="682"/>
      <c r="K353" s="682"/>
      <c r="L353" s="682"/>
      <c r="M353" s="682"/>
      <c r="N353" s="683" t="s">
        <v>2072</v>
      </c>
      <c r="O353" s="683"/>
      <c r="P353" s="676" t="s">
        <v>1926</v>
      </c>
      <c r="Q353" s="676"/>
      <c r="R353" s="676"/>
      <c r="S353" s="676"/>
      <c r="T353" s="676"/>
      <c r="U353" s="676"/>
      <c r="V353" s="676"/>
      <c r="W353" s="676"/>
      <c r="X353" s="676"/>
      <c r="Y353" s="676"/>
      <c r="Z353" s="676"/>
      <c r="AA353" s="676"/>
      <c r="AB353" s="676"/>
      <c r="AC353" s="676"/>
      <c r="AD353" s="676"/>
      <c r="AE353" s="676"/>
      <c r="AF353" s="676"/>
      <c r="AG353" s="328"/>
      <c r="AH353" s="328"/>
      <c r="AI353" s="267"/>
      <c r="AJ353" s="358"/>
      <c r="AK353" s="358"/>
    </row>
    <row r="354" spans="1:37" ht="17.100000000000001" customHeight="1">
      <c r="A354" s="267"/>
      <c r="B354" s="328"/>
      <c r="C354" s="328"/>
      <c r="D354" s="635" t="s">
        <v>1899</v>
      </c>
      <c r="E354" s="636"/>
      <c r="F354" s="636"/>
      <c r="G354" s="636"/>
      <c r="H354" s="636"/>
      <c r="I354" s="636"/>
      <c r="J354" s="636"/>
      <c r="K354" s="636"/>
      <c r="L354" s="636"/>
      <c r="M354" s="637"/>
      <c r="N354" s="674">
        <f>SUM(AJ8:AJ58)</f>
        <v>50</v>
      </c>
      <c r="O354" s="675"/>
      <c r="P354" s="677" t="s">
        <v>1930</v>
      </c>
      <c r="Q354" s="677"/>
      <c r="R354" s="677"/>
      <c r="S354" s="677"/>
      <c r="T354" s="677"/>
      <c r="U354" s="677"/>
      <c r="V354" s="677"/>
      <c r="W354" s="677"/>
      <c r="X354" s="677"/>
      <c r="Y354" s="677"/>
      <c r="Z354" s="677"/>
      <c r="AA354" s="677"/>
      <c r="AB354" s="677"/>
      <c r="AC354" s="677"/>
      <c r="AD354" s="677"/>
      <c r="AE354" s="677"/>
      <c r="AF354" s="677"/>
      <c r="AG354" s="328"/>
      <c r="AH354" s="328"/>
      <c r="AI354" s="267"/>
      <c r="AJ354" s="358"/>
      <c r="AK354" s="358"/>
    </row>
    <row r="355" spans="1:37" ht="17.100000000000001" customHeight="1">
      <c r="A355" s="267"/>
      <c r="B355" s="328"/>
      <c r="C355" s="328"/>
      <c r="D355" s="635" t="s">
        <v>1900</v>
      </c>
      <c r="E355" s="636"/>
      <c r="F355" s="636"/>
      <c r="G355" s="636"/>
      <c r="H355" s="636"/>
      <c r="I355" s="636"/>
      <c r="J355" s="636"/>
      <c r="K355" s="636"/>
      <c r="L355" s="636"/>
      <c r="M355" s="637"/>
      <c r="N355" s="674">
        <f>SUM(AJ67:AJ132)</f>
        <v>134</v>
      </c>
      <c r="O355" s="675"/>
      <c r="P355" s="677" t="s">
        <v>1931</v>
      </c>
      <c r="Q355" s="677"/>
      <c r="R355" s="677"/>
      <c r="S355" s="677"/>
      <c r="T355" s="677"/>
      <c r="U355" s="677"/>
      <c r="V355" s="677"/>
      <c r="W355" s="677"/>
      <c r="X355" s="677"/>
      <c r="Y355" s="677"/>
      <c r="Z355" s="677"/>
      <c r="AA355" s="677"/>
      <c r="AB355" s="677"/>
      <c r="AC355" s="677"/>
      <c r="AD355" s="677"/>
      <c r="AE355" s="677"/>
      <c r="AF355" s="677"/>
      <c r="AG355" s="328"/>
      <c r="AH355" s="328"/>
      <c r="AI355" s="267"/>
      <c r="AJ355" s="358"/>
      <c r="AK355" s="358"/>
    </row>
    <row r="356" spans="1:37" ht="17.100000000000001" customHeight="1">
      <c r="A356" s="267"/>
      <c r="B356" s="328"/>
      <c r="C356" s="328"/>
      <c r="D356" s="635" t="s">
        <v>3848</v>
      </c>
      <c r="E356" s="636"/>
      <c r="F356" s="636"/>
      <c r="G356" s="636"/>
      <c r="H356" s="636"/>
      <c r="I356" s="636"/>
      <c r="J356" s="636"/>
      <c r="K356" s="636"/>
      <c r="L356" s="636"/>
      <c r="M356" s="637"/>
      <c r="N356" s="674">
        <f>SUM(AJ145:AJ159)</f>
        <v>0</v>
      </c>
      <c r="O356" s="675"/>
      <c r="P356" s="677" t="s">
        <v>3849</v>
      </c>
      <c r="Q356" s="677"/>
      <c r="R356" s="677"/>
      <c r="S356" s="677"/>
      <c r="T356" s="677"/>
      <c r="U356" s="677"/>
      <c r="V356" s="677"/>
      <c r="W356" s="677"/>
      <c r="X356" s="677"/>
      <c r="Y356" s="677"/>
      <c r="Z356" s="677"/>
      <c r="AA356" s="677"/>
      <c r="AB356" s="677"/>
      <c r="AC356" s="677"/>
      <c r="AD356" s="677"/>
      <c r="AE356" s="677"/>
      <c r="AF356" s="677"/>
      <c r="AG356" s="328"/>
      <c r="AH356" s="328"/>
      <c r="AI356" s="267"/>
      <c r="AJ356" s="358"/>
      <c r="AK356" s="358"/>
    </row>
    <row r="357" spans="1:37" ht="17.100000000000001" customHeight="1">
      <c r="A357" s="267"/>
      <c r="B357" s="328"/>
      <c r="C357" s="328"/>
      <c r="D357" s="635" t="s">
        <v>3847</v>
      </c>
      <c r="E357" s="636"/>
      <c r="F357" s="636"/>
      <c r="G357" s="636"/>
      <c r="H357" s="636"/>
      <c r="I357" s="636"/>
      <c r="J357" s="636"/>
      <c r="K357" s="636"/>
      <c r="L357" s="636"/>
      <c r="M357" s="637"/>
      <c r="N357" s="674">
        <f>SUM(AJ168:AJ212)</f>
        <v>24</v>
      </c>
      <c r="O357" s="675"/>
      <c r="P357" s="677" t="s">
        <v>3850</v>
      </c>
      <c r="Q357" s="677"/>
      <c r="R357" s="677"/>
      <c r="S357" s="677"/>
      <c r="T357" s="677"/>
      <c r="U357" s="677"/>
      <c r="V357" s="677"/>
      <c r="W357" s="677"/>
      <c r="X357" s="677"/>
      <c r="Y357" s="677"/>
      <c r="Z357" s="677"/>
      <c r="AA357" s="677"/>
      <c r="AB357" s="677"/>
      <c r="AC357" s="677"/>
      <c r="AD357" s="677"/>
      <c r="AE357" s="677"/>
      <c r="AF357" s="677"/>
      <c r="AG357" s="328"/>
      <c r="AH357" s="328"/>
      <c r="AI357" s="267"/>
      <c r="AJ357" s="358"/>
      <c r="AK357" s="358"/>
    </row>
    <row r="358" spans="1:37" ht="17.100000000000001" customHeight="1">
      <c r="A358" s="267"/>
      <c r="B358" s="328"/>
      <c r="C358" s="328"/>
      <c r="D358" s="635" t="s">
        <v>3846</v>
      </c>
      <c r="E358" s="636"/>
      <c r="F358" s="636"/>
      <c r="G358" s="636"/>
      <c r="H358" s="636"/>
      <c r="I358" s="636"/>
      <c r="J358" s="636"/>
      <c r="K358" s="636"/>
      <c r="L358" s="636"/>
      <c r="M358" s="637"/>
      <c r="N358" s="674">
        <f>SUM(AJ221:AJ259)</f>
        <v>15</v>
      </c>
      <c r="O358" s="675"/>
      <c r="P358" s="670" t="s">
        <v>3845</v>
      </c>
      <c r="Q358" s="670"/>
      <c r="R358" s="670"/>
      <c r="S358" s="670"/>
      <c r="T358" s="670"/>
      <c r="U358" s="670"/>
      <c r="V358" s="670"/>
      <c r="W358" s="670"/>
      <c r="X358" s="670"/>
      <c r="Y358" s="670"/>
      <c r="Z358" s="670"/>
      <c r="AA358" s="670"/>
      <c r="AB358" s="670"/>
      <c r="AC358" s="670"/>
      <c r="AD358" s="670"/>
      <c r="AE358" s="670"/>
      <c r="AF358" s="670"/>
      <c r="AG358" s="328"/>
      <c r="AH358" s="328"/>
      <c r="AI358" s="267"/>
      <c r="AJ358" s="358"/>
      <c r="AK358" s="358"/>
    </row>
    <row r="359" spans="1:37" ht="17.100000000000001" customHeight="1">
      <c r="A359" s="267"/>
      <c r="B359" s="328"/>
      <c r="C359" s="328"/>
      <c r="D359" s="635" t="s">
        <v>1927</v>
      </c>
      <c r="E359" s="636"/>
      <c r="F359" s="636"/>
      <c r="G359" s="636"/>
      <c r="H359" s="636"/>
      <c r="I359" s="636"/>
      <c r="J359" s="636"/>
      <c r="K359" s="636"/>
      <c r="L359" s="636"/>
      <c r="M359" s="637"/>
      <c r="N359" s="674">
        <f>SUM(AJ268:AJ300)</f>
        <v>74</v>
      </c>
      <c r="O359" s="675"/>
      <c r="P359" s="670" t="s">
        <v>1932</v>
      </c>
      <c r="Q359" s="670"/>
      <c r="R359" s="670"/>
      <c r="S359" s="670"/>
      <c r="T359" s="670"/>
      <c r="U359" s="670"/>
      <c r="V359" s="670"/>
      <c r="W359" s="670"/>
      <c r="X359" s="670"/>
      <c r="Y359" s="670"/>
      <c r="Z359" s="670"/>
      <c r="AA359" s="670"/>
      <c r="AB359" s="670"/>
      <c r="AC359" s="670"/>
      <c r="AD359" s="670"/>
      <c r="AE359" s="670"/>
      <c r="AF359" s="670"/>
      <c r="AG359" s="328"/>
      <c r="AH359" s="328"/>
      <c r="AI359" s="267"/>
      <c r="AJ359" s="358"/>
      <c r="AK359" s="358"/>
    </row>
    <row r="360" spans="1:37" ht="17.100000000000001" customHeight="1">
      <c r="A360" s="267"/>
      <c r="B360" s="328"/>
      <c r="C360" s="328"/>
      <c r="D360" s="635" t="s">
        <v>1928</v>
      </c>
      <c r="E360" s="636"/>
      <c r="F360" s="636"/>
      <c r="G360" s="636"/>
      <c r="H360" s="636"/>
      <c r="I360" s="636"/>
      <c r="J360" s="636"/>
      <c r="K360" s="636"/>
      <c r="L360" s="636"/>
      <c r="M360" s="637"/>
      <c r="N360" s="674">
        <f>SUM(AJ309:AJ323)</f>
        <v>0</v>
      </c>
      <c r="O360" s="675"/>
      <c r="P360" s="670" t="s">
        <v>1933</v>
      </c>
      <c r="Q360" s="670"/>
      <c r="R360" s="670"/>
      <c r="S360" s="670"/>
      <c r="T360" s="670"/>
      <c r="U360" s="670"/>
      <c r="V360" s="670"/>
      <c r="W360" s="670"/>
      <c r="X360" s="670"/>
      <c r="Y360" s="670"/>
      <c r="Z360" s="670"/>
      <c r="AA360" s="670"/>
      <c r="AB360" s="670"/>
      <c r="AC360" s="670"/>
      <c r="AD360" s="670"/>
      <c r="AE360" s="670"/>
      <c r="AF360" s="670"/>
      <c r="AG360" s="328"/>
      <c r="AH360" s="328"/>
      <c r="AI360" s="267"/>
      <c r="AJ360" s="358"/>
      <c r="AK360" s="358"/>
    </row>
    <row r="361" spans="1:37" ht="15" customHeight="1">
      <c r="A361" s="267"/>
      <c r="B361" s="328"/>
      <c r="C361" s="328"/>
      <c r="D361" s="635" t="s">
        <v>1929</v>
      </c>
      <c r="E361" s="636"/>
      <c r="F361" s="636"/>
      <c r="G361" s="636"/>
      <c r="H361" s="636"/>
      <c r="I361" s="636"/>
      <c r="J361" s="636"/>
      <c r="K361" s="636"/>
      <c r="L361" s="636"/>
      <c r="M361" s="637"/>
      <c r="N361" s="674">
        <f>SUM(AJ332:AJ347)</f>
        <v>35</v>
      </c>
      <c r="O361" s="675"/>
      <c r="P361" s="670" t="s">
        <v>1934</v>
      </c>
      <c r="Q361" s="670"/>
      <c r="R361" s="670"/>
      <c r="S361" s="670"/>
      <c r="T361" s="670"/>
      <c r="U361" s="670"/>
      <c r="V361" s="670"/>
      <c r="W361" s="670"/>
      <c r="X361" s="670"/>
      <c r="Y361" s="670"/>
      <c r="Z361" s="670"/>
      <c r="AA361" s="670"/>
      <c r="AB361" s="670"/>
      <c r="AC361" s="670"/>
      <c r="AD361" s="670"/>
      <c r="AE361" s="670"/>
      <c r="AF361" s="670"/>
      <c r="AG361" s="328"/>
      <c r="AH361" s="328"/>
      <c r="AI361" s="267"/>
      <c r="AJ361" s="358"/>
      <c r="AK361" s="358"/>
    </row>
    <row r="362" spans="1:37" ht="18" customHeight="1">
      <c r="A362" s="267"/>
      <c r="B362" s="328"/>
      <c r="C362" s="328"/>
      <c r="D362" s="678" t="s">
        <v>1935</v>
      </c>
      <c r="E362" s="679"/>
      <c r="F362" s="679"/>
      <c r="G362" s="679"/>
      <c r="H362" s="679"/>
      <c r="I362" s="679"/>
      <c r="J362" s="679"/>
      <c r="K362" s="679"/>
      <c r="L362" s="679"/>
      <c r="M362" s="680"/>
      <c r="N362" s="674">
        <f>SUM(N354:O361)</f>
        <v>332</v>
      </c>
      <c r="O362" s="675"/>
      <c r="P362" s="685" t="s">
        <v>1936</v>
      </c>
      <c r="Q362" s="686"/>
      <c r="R362" s="686"/>
      <c r="S362" s="686"/>
      <c r="T362" s="686"/>
      <c r="U362" s="686"/>
      <c r="V362" s="686"/>
      <c r="W362" s="686"/>
      <c r="X362" s="686"/>
      <c r="Y362" s="686"/>
      <c r="Z362" s="686"/>
      <c r="AA362" s="686"/>
      <c r="AB362" s="686"/>
      <c r="AC362" s="686"/>
      <c r="AD362" s="686"/>
      <c r="AE362" s="686"/>
      <c r="AF362" s="687"/>
      <c r="AG362" s="328"/>
      <c r="AH362" s="328"/>
      <c r="AI362" s="267"/>
      <c r="AJ362" s="358"/>
      <c r="AK362" s="358"/>
    </row>
    <row r="363" spans="1:37">
      <c r="A363" s="267"/>
      <c r="B363" s="328"/>
      <c r="C363" s="328"/>
      <c r="D363" s="328"/>
      <c r="E363" s="328"/>
      <c r="F363" s="328"/>
      <c r="G363" s="328"/>
      <c r="H363" s="328"/>
      <c r="I363" s="328"/>
      <c r="J363" s="328"/>
      <c r="K363" s="328"/>
      <c r="L363" s="328"/>
      <c r="M363" s="328"/>
      <c r="N363" s="328"/>
      <c r="O363" s="328"/>
      <c r="P363" s="328"/>
      <c r="Q363" s="328"/>
      <c r="R363" s="328"/>
      <c r="S363" s="328"/>
      <c r="T363" s="328"/>
      <c r="U363" s="328"/>
      <c r="V363" s="328"/>
      <c r="W363" s="328"/>
      <c r="X363" s="328"/>
      <c r="Y363" s="328"/>
      <c r="Z363" s="328"/>
      <c r="AA363" s="328"/>
      <c r="AB363" s="328"/>
      <c r="AC363" s="328"/>
      <c r="AD363" s="328"/>
      <c r="AE363" s="328"/>
      <c r="AF363" s="328"/>
      <c r="AG363" s="328"/>
      <c r="AH363" s="328"/>
      <c r="AI363" s="267"/>
      <c r="AJ363" s="358"/>
      <c r="AK363" s="358"/>
    </row>
    <row r="364" spans="1:37" ht="15" thickBot="1">
      <c r="A364" s="331"/>
      <c r="B364" s="328"/>
      <c r="C364" s="328"/>
      <c r="D364" s="328"/>
      <c r="E364" s="334"/>
      <c r="F364" s="334"/>
      <c r="G364" s="334"/>
      <c r="H364" s="334"/>
      <c r="I364" s="334"/>
      <c r="J364" s="334"/>
      <c r="K364" s="334"/>
      <c r="L364" s="334"/>
      <c r="M364" s="334"/>
      <c r="N364" s="334"/>
      <c r="O364" s="334"/>
      <c r="P364" s="334"/>
      <c r="Q364" s="334"/>
      <c r="R364" s="334"/>
      <c r="S364" s="334"/>
      <c r="T364" s="334"/>
      <c r="U364" s="334"/>
      <c r="V364" s="334"/>
      <c r="W364" s="334"/>
      <c r="X364" s="334"/>
      <c r="Y364" s="334"/>
      <c r="Z364" s="334"/>
      <c r="AA364" s="334"/>
      <c r="AB364" s="334"/>
      <c r="AC364" s="334"/>
      <c r="AD364" s="334"/>
      <c r="AE364" s="334"/>
      <c r="AF364" s="334"/>
      <c r="AG364" s="334"/>
      <c r="AH364" s="334"/>
      <c r="AI364" s="331"/>
      <c r="AJ364" s="358"/>
      <c r="AK364" s="358"/>
    </row>
    <row r="365" spans="1:37">
      <c r="B365" s="370"/>
      <c r="C365" s="370"/>
      <c r="D365" s="370"/>
      <c r="F365" s="213"/>
    </row>
  </sheetData>
  <sheetProtection password="C486" sheet="1" objects="1" scenarios="1"/>
  <mergeCells count="842">
    <mergeCell ref="C282:M282"/>
    <mergeCell ref="T280:W280"/>
    <mergeCell ref="Y280:Z280"/>
    <mergeCell ref="AB280:AD280"/>
    <mergeCell ref="T277:W277"/>
    <mergeCell ref="Y277:Z277"/>
    <mergeCell ref="AB277:AD277"/>
    <mergeCell ref="T278:W278"/>
    <mergeCell ref="Y278:Z278"/>
    <mergeCell ref="AB278:AD278"/>
    <mergeCell ref="T279:W279"/>
    <mergeCell ref="Y279:Z279"/>
    <mergeCell ref="AB279:AD279"/>
    <mergeCell ref="F233:J233"/>
    <mergeCell ref="F234:J234"/>
    <mergeCell ref="F235:J235"/>
    <mergeCell ref="T287:W287"/>
    <mergeCell ref="Y287:Z287"/>
    <mergeCell ref="AB287:AD287"/>
    <mergeCell ref="H288:J288"/>
    <mergeCell ref="T288:W288"/>
    <mergeCell ref="Y288:Z288"/>
    <mergeCell ref="AB288:AD288"/>
    <mergeCell ref="T275:W275"/>
    <mergeCell ref="Y275:Z275"/>
    <mergeCell ref="AB275:AD275"/>
    <mergeCell ref="T276:W276"/>
    <mergeCell ref="Y276:Z276"/>
    <mergeCell ref="AB276:AD276"/>
    <mergeCell ref="Y285:Z285"/>
    <mergeCell ref="AB285:AD285"/>
    <mergeCell ref="AB286:AD286"/>
    <mergeCell ref="T285:W285"/>
    <mergeCell ref="T286:W286"/>
    <mergeCell ref="T284:W284"/>
    <mergeCell ref="Y286:Z286"/>
    <mergeCell ref="Y284:Z284"/>
    <mergeCell ref="F226:J226"/>
    <mergeCell ref="P226:R226"/>
    <mergeCell ref="T226:W226"/>
    <mergeCell ref="Y226:AB226"/>
    <mergeCell ref="F227:J227"/>
    <mergeCell ref="P227:R227"/>
    <mergeCell ref="T227:W227"/>
    <mergeCell ref="Y227:AB227"/>
    <mergeCell ref="T271:W271"/>
    <mergeCell ref="Y271:Z271"/>
    <mergeCell ref="AB271:AD271"/>
    <mergeCell ref="F228:J228"/>
    <mergeCell ref="P228:R228"/>
    <mergeCell ref="T228:W228"/>
    <mergeCell ref="Y228:AB228"/>
    <mergeCell ref="F229:J229"/>
    <mergeCell ref="P229:R229"/>
    <mergeCell ref="T229:W229"/>
    <mergeCell ref="Y229:AB229"/>
    <mergeCell ref="T258:W258"/>
    <mergeCell ref="T259:W259"/>
    <mergeCell ref="F258:J258"/>
    <mergeCell ref="F259:J259"/>
    <mergeCell ref="T265:W265"/>
    <mergeCell ref="F135:H135"/>
    <mergeCell ref="J135:L135"/>
    <mergeCell ref="R135:W135"/>
    <mergeCell ref="Y135:Z135"/>
    <mergeCell ref="F136:H136"/>
    <mergeCell ref="J136:L136"/>
    <mergeCell ref="R136:W136"/>
    <mergeCell ref="Y136:Z136"/>
    <mergeCell ref="F224:J224"/>
    <mergeCell ref="P224:R224"/>
    <mergeCell ref="T224:W224"/>
    <mergeCell ref="Y224:AB224"/>
    <mergeCell ref="C138:P138"/>
    <mergeCell ref="J165:N165"/>
    <mergeCell ref="J211:N211"/>
    <mergeCell ref="J212:N212"/>
    <mergeCell ref="J182:N182"/>
    <mergeCell ref="J186:N186"/>
    <mergeCell ref="J187:N187"/>
    <mergeCell ref="J188:N188"/>
    <mergeCell ref="J206:N206"/>
    <mergeCell ref="J205:N205"/>
    <mergeCell ref="C178:M178"/>
    <mergeCell ref="J199:N199"/>
    <mergeCell ref="F133:H133"/>
    <mergeCell ref="J133:L133"/>
    <mergeCell ref="R133:W133"/>
    <mergeCell ref="Y133:Z133"/>
    <mergeCell ref="F134:H134"/>
    <mergeCell ref="J134:L134"/>
    <mergeCell ref="R134:W134"/>
    <mergeCell ref="Y134:Z134"/>
    <mergeCell ref="P357:AF357"/>
    <mergeCell ref="Y293:Z293"/>
    <mergeCell ref="Y294:Z294"/>
    <mergeCell ref="J310:Z310"/>
    <mergeCell ref="J311:Z311"/>
    <mergeCell ref="H299:J299"/>
    <mergeCell ref="Y299:Z299"/>
    <mergeCell ref="D354:M354"/>
    <mergeCell ref="D355:M355"/>
    <mergeCell ref="R329:W329"/>
    <mergeCell ref="R330:W330"/>
    <mergeCell ref="R332:W332"/>
    <mergeCell ref="R333:W333"/>
    <mergeCell ref="R334:W334"/>
    <mergeCell ref="R339:W339"/>
    <mergeCell ref="R340:W340"/>
    <mergeCell ref="R335:W335"/>
    <mergeCell ref="D356:M356"/>
    <mergeCell ref="D357:M357"/>
    <mergeCell ref="Y346:AB346"/>
    <mergeCell ref="Y333:AB333"/>
    <mergeCell ref="P362:AF362"/>
    <mergeCell ref="AB350:AG351"/>
    <mergeCell ref="C350:F351"/>
    <mergeCell ref="N354:O354"/>
    <mergeCell ref="N355:O355"/>
    <mergeCell ref="N356:O356"/>
    <mergeCell ref="N357:O357"/>
    <mergeCell ref="N360:O360"/>
    <mergeCell ref="N361:O361"/>
    <mergeCell ref="N362:O362"/>
    <mergeCell ref="P353:AF353"/>
    <mergeCell ref="P354:AF354"/>
    <mergeCell ref="P355:AF355"/>
    <mergeCell ref="P356:AF356"/>
    <mergeCell ref="D362:M362"/>
    <mergeCell ref="D353:M353"/>
    <mergeCell ref="N353:O353"/>
    <mergeCell ref="H346:J346"/>
    <mergeCell ref="N346:P346"/>
    <mergeCell ref="H347:J347"/>
    <mergeCell ref="N347:P347"/>
    <mergeCell ref="H332:J332"/>
    <mergeCell ref="H345:J345"/>
    <mergeCell ref="N345:P345"/>
    <mergeCell ref="N358:O358"/>
    <mergeCell ref="N359:O359"/>
    <mergeCell ref="N335:P335"/>
    <mergeCell ref="T165:Z165"/>
    <mergeCell ref="T166:Z166"/>
    <mergeCell ref="T168:Z168"/>
    <mergeCell ref="T169:Z169"/>
    <mergeCell ref="T194:Z194"/>
    <mergeCell ref="R190:AE190"/>
    <mergeCell ref="AF190:AG190"/>
    <mergeCell ref="V159:AD159"/>
    <mergeCell ref="T187:Z187"/>
    <mergeCell ref="T188:Z188"/>
    <mergeCell ref="T193:Z193"/>
    <mergeCell ref="AF178:AG178"/>
    <mergeCell ref="T175:Z175"/>
    <mergeCell ref="R184:AE184"/>
    <mergeCell ref="Q161:AG161"/>
    <mergeCell ref="AF149:AG149"/>
    <mergeCell ref="AF155:AG155"/>
    <mergeCell ref="V146:AD146"/>
    <mergeCell ref="V147:AD147"/>
    <mergeCell ref="R146:T146"/>
    <mergeCell ref="R153:T153"/>
    <mergeCell ref="V153:AD153"/>
    <mergeCell ref="R155:AE155"/>
    <mergeCell ref="R142:T142"/>
    <mergeCell ref="R143:T143"/>
    <mergeCell ref="V142:AD142"/>
    <mergeCell ref="V143:AD143"/>
    <mergeCell ref="V145:AD145"/>
    <mergeCell ref="R145:T145"/>
    <mergeCell ref="Y98:Z98"/>
    <mergeCell ref="J99:L99"/>
    <mergeCell ref="R99:W99"/>
    <mergeCell ref="R104:W104"/>
    <mergeCell ref="J111:L111"/>
    <mergeCell ref="R111:W111"/>
    <mergeCell ref="J112:L112"/>
    <mergeCell ref="R112:W112"/>
    <mergeCell ref="C140:M140"/>
    <mergeCell ref="J118:L118"/>
    <mergeCell ref="R118:W118"/>
    <mergeCell ref="J119:L119"/>
    <mergeCell ref="R119:W119"/>
    <mergeCell ref="J120:L120"/>
    <mergeCell ref="R120:W120"/>
    <mergeCell ref="J124:L124"/>
    <mergeCell ref="R124:W124"/>
    <mergeCell ref="J125:L125"/>
    <mergeCell ref="R125:W125"/>
    <mergeCell ref="F120:H120"/>
    <mergeCell ref="R122:AE122"/>
    <mergeCell ref="F125:H125"/>
    <mergeCell ref="C116:M116"/>
    <mergeCell ref="F111:H111"/>
    <mergeCell ref="J98:L98"/>
    <mergeCell ref="R98:W98"/>
    <mergeCell ref="F93:H93"/>
    <mergeCell ref="J87:L87"/>
    <mergeCell ref="R87:W87"/>
    <mergeCell ref="J91:L91"/>
    <mergeCell ref="R91:W91"/>
    <mergeCell ref="J92:L92"/>
    <mergeCell ref="R92:W92"/>
    <mergeCell ref="C89:M89"/>
    <mergeCell ref="F92:H92"/>
    <mergeCell ref="F91:H91"/>
    <mergeCell ref="F98:H98"/>
    <mergeCell ref="R81:W81"/>
    <mergeCell ref="J85:L85"/>
    <mergeCell ref="J86:L86"/>
    <mergeCell ref="R86:W86"/>
    <mergeCell ref="C83:M83"/>
    <mergeCell ref="F86:H86"/>
    <mergeCell ref="J93:L93"/>
    <mergeCell ref="R93:W93"/>
    <mergeCell ref="J97:L97"/>
    <mergeCell ref="R97:W97"/>
    <mergeCell ref="C95:M95"/>
    <mergeCell ref="R95:AE95"/>
    <mergeCell ref="F87:H87"/>
    <mergeCell ref="F97:H97"/>
    <mergeCell ref="Y97:Z97"/>
    <mergeCell ref="AB293:AD293"/>
    <mergeCell ref="H294:J294"/>
    <mergeCell ref="F306:H306"/>
    <mergeCell ref="F307:H307"/>
    <mergeCell ref="F309:H309"/>
    <mergeCell ref="F310:H310"/>
    <mergeCell ref="R32:W32"/>
    <mergeCell ref="J33:L33"/>
    <mergeCell ref="R33:W33"/>
    <mergeCell ref="J34:L34"/>
    <mergeCell ref="R34:W34"/>
    <mergeCell ref="R157:T157"/>
    <mergeCell ref="V157:AD157"/>
    <mergeCell ref="R65:W65"/>
    <mergeCell ref="R67:W67"/>
    <mergeCell ref="R68:W68"/>
    <mergeCell ref="R69:W69"/>
    <mergeCell ref="J73:L73"/>
    <mergeCell ref="R73:W73"/>
    <mergeCell ref="J74:L74"/>
    <mergeCell ref="R74:W74"/>
    <mergeCell ref="J75:L75"/>
    <mergeCell ref="R75:W75"/>
    <mergeCell ref="R80:W80"/>
    <mergeCell ref="AB316:AD316"/>
    <mergeCell ref="AB306:AD306"/>
    <mergeCell ref="AB310:AD310"/>
    <mergeCell ref="AB311:AD311"/>
    <mergeCell ref="AB307:AD307"/>
    <mergeCell ref="J309:Z309"/>
    <mergeCell ref="AB309:AD309"/>
    <mergeCell ref="T300:W300"/>
    <mergeCell ref="C313:M313"/>
    <mergeCell ref="J306:Z306"/>
    <mergeCell ref="J307:Z307"/>
    <mergeCell ref="F311:H311"/>
    <mergeCell ref="C304:M304"/>
    <mergeCell ref="R304:AE304"/>
    <mergeCell ref="J200:N200"/>
    <mergeCell ref="J204:N204"/>
    <mergeCell ref="C202:M202"/>
    <mergeCell ref="C216:M216"/>
    <mergeCell ref="P258:R258"/>
    <mergeCell ref="R263:AE263"/>
    <mergeCell ref="R282:AE282"/>
    <mergeCell ref="AB284:AD284"/>
    <mergeCell ref="AB266:AD266"/>
    <mergeCell ref="Y268:Z268"/>
    <mergeCell ref="Y269:Z269"/>
    <mergeCell ref="Y270:Z270"/>
    <mergeCell ref="AB268:AD268"/>
    <mergeCell ref="AB269:AD269"/>
    <mergeCell ref="Y259:AB259"/>
    <mergeCell ref="C261:P261"/>
    <mergeCell ref="Q261:AG261"/>
    <mergeCell ref="AB270:AD270"/>
    <mergeCell ref="H266:J266"/>
    <mergeCell ref="AF263:AG263"/>
    <mergeCell ref="T274:W274"/>
    <mergeCell ref="C263:M263"/>
    <mergeCell ref="P259:R259"/>
    <mergeCell ref="F225:J225"/>
    <mergeCell ref="J180:N180"/>
    <mergeCell ref="J181:N181"/>
    <mergeCell ref="J157:P157"/>
    <mergeCell ref="J158:P158"/>
    <mergeCell ref="F157:H157"/>
    <mergeCell ref="J174:N174"/>
    <mergeCell ref="J175:N175"/>
    <mergeCell ref="J176:N176"/>
    <mergeCell ref="F159:H159"/>
    <mergeCell ref="J159:P159"/>
    <mergeCell ref="J170:N170"/>
    <mergeCell ref="C161:P161"/>
    <mergeCell ref="J169:N169"/>
    <mergeCell ref="F257:J257"/>
    <mergeCell ref="P257:R257"/>
    <mergeCell ref="AF172:AG172"/>
    <mergeCell ref="T174:Z174"/>
    <mergeCell ref="T257:W257"/>
    <mergeCell ref="R243:AE243"/>
    <mergeCell ref="C237:M237"/>
    <mergeCell ref="R237:AE237"/>
    <mergeCell ref="P233:R233"/>
    <mergeCell ref="Y233:AB233"/>
    <mergeCell ref="P234:R234"/>
    <mergeCell ref="Y234:AB234"/>
    <mergeCell ref="P235:R235"/>
    <mergeCell ref="C249:M249"/>
    <mergeCell ref="P252:R252"/>
    <mergeCell ref="Y252:AB252"/>
    <mergeCell ref="Y240:AB240"/>
    <mergeCell ref="P241:R241"/>
    <mergeCell ref="J192:N192"/>
    <mergeCell ref="J193:N193"/>
    <mergeCell ref="J194:N194"/>
    <mergeCell ref="J198:N198"/>
    <mergeCell ref="C190:M190"/>
    <mergeCell ref="C184:M184"/>
    <mergeCell ref="C196:M196"/>
    <mergeCell ref="R196:AE196"/>
    <mergeCell ref="Y257:AB257"/>
    <mergeCell ref="C231:M231"/>
    <mergeCell ref="C208:M208"/>
    <mergeCell ref="C214:P214"/>
    <mergeCell ref="AF184:AG184"/>
    <mergeCell ref="T186:Z186"/>
    <mergeCell ref="Y132:Z132"/>
    <mergeCell ref="C149:M149"/>
    <mergeCell ref="J146:P146"/>
    <mergeCell ref="J147:P147"/>
    <mergeCell ref="F146:H146"/>
    <mergeCell ref="F152:H152"/>
    <mergeCell ref="R140:AE140"/>
    <mergeCell ref="R149:AE149"/>
    <mergeCell ref="J132:L132"/>
    <mergeCell ref="R132:W132"/>
    <mergeCell ref="Q138:AG138"/>
    <mergeCell ref="F239:J239"/>
    <mergeCell ref="F240:J240"/>
    <mergeCell ref="F241:J241"/>
    <mergeCell ref="F245:J245"/>
    <mergeCell ref="F246:J246"/>
    <mergeCell ref="J142:P142"/>
    <mergeCell ref="F142:H142"/>
    <mergeCell ref="AF108:AG108"/>
    <mergeCell ref="F119:H119"/>
    <mergeCell ref="Y119:Z119"/>
    <mergeCell ref="C122:M122"/>
    <mergeCell ref="Y120:Z120"/>
    <mergeCell ref="F124:H124"/>
    <mergeCell ref="Y124:Z124"/>
    <mergeCell ref="C128:M128"/>
    <mergeCell ref="R128:AE128"/>
    <mergeCell ref="J130:L130"/>
    <mergeCell ref="R130:W130"/>
    <mergeCell ref="F130:H130"/>
    <mergeCell ref="Y130:Z130"/>
    <mergeCell ref="Y131:Z131"/>
    <mergeCell ref="J131:L131"/>
    <mergeCell ref="R131:W131"/>
    <mergeCell ref="AF140:AG140"/>
    <mergeCell ref="F113:H113"/>
    <mergeCell ref="J113:L113"/>
    <mergeCell ref="R113:W113"/>
    <mergeCell ref="Y113:Z113"/>
    <mergeCell ref="F114:H114"/>
    <mergeCell ref="AF128:AG128"/>
    <mergeCell ref="F131:H131"/>
    <mergeCell ref="F126:H126"/>
    <mergeCell ref="J126:L126"/>
    <mergeCell ref="R126:W126"/>
    <mergeCell ref="R110:W110"/>
    <mergeCell ref="F112:H112"/>
    <mergeCell ref="J103:L103"/>
    <mergeCell ref="R103:W103"/>
    <mergeCell ref="J104:L104"/>
    <mergeCell ref="R108:AE108"/>
    <mergeCell ref="Y103:Z103"/>
    <mergeCell ref="Y104:Z104"/>
    <mergeCell ref="Y105:Z105"/>
    <mergeCell ref="F110:H110"/>
    <mergeCell ref="C108:M108"/>
    <mergeCell ref="F106:H106"/>
    <mergeCell ref="J106:L106"/>
    <mergeCell ref="R106:W106"/>
    <mergeCell ref="Y106:Z106"/>
    <mergeCell ref="J105:L105"/>
    <mergeCell ref="J114:L114"/>
    <mergeCell ref="R114:W114"/>
    <mergeCell ref="Y114:Z114"/>
    <mergeCell ref="Q214:AG214"/>
    <mergeCell ref="R202:AE202"/>
    <mergeCell ref="AF202:AG202"/>
    <mergeCell ref="AF282:AG282"/>
    <mergeCell ref="T205:Z205"/>
    <mergeCell ref="AF196:AG196"/>
    <mergeCell ref="T204:Z204"/>
    <mergeCell ref="T198:Z198"/>
    <mergeCell ref="T199:Z199"/>
    <mergeCell ref="AF255:AG255"/>
    <mergeCell ref="AF243:AG243"/>
    <mergeCell ref="AF249:AG249"/>
    <mergeCell ref="AF231:AG231"/>
    <mergeCell ref="AF237:AG237"/>
    <mergeCell ref="AF208:AG208"/>
    <mergeCell ref="T212:Z212"/>
    <mergeCell ref="Y274:Z274"/>
    <mergeCell ref="AB274:AD274"/>
    <mergeCell ref="T245:W245"/>
    <mergeCell ref="T246:W246"/>
    <mergeCell ref="T247:W247"/>
    <mergeCell ref="Y265:Z265"/>
    <mergeCell ref="P225:R225"/>
    <mergeCell ref="T225:W225"/>
    <mergeCell ref="H272:J272"/>
    <mergeCell ref="T272:W272"/>
    <mergeCell ref="Y272:Z272"/>
    <mergeCell ref="AB272:AD272"/>
    <mergeCell ref="T273:W273"/>
    <mergeCell ref="Y273:Z273"/>
    <mergeCell ref="AB273:AD273"/>
    <mergeCell ref="Y258:AB258"/>
    <mergeCell ref="AB265:AD265"/>
    <mergeCell ref="T266:W266"/>
    <mergeCell ref="T268:W268"/>
    <mergeCell ref="T269:W269"/>
    <mergeCell ref="T270:W270"/>
    <mergeCell ref="H265:J265"/>
    <mergeCell ref="Y347:AB347"/>
    <mergeCell ref="Y345:AB345"/>
    <mergeCell ref="Y334:AB334"/>
    <mergeCell ref="C325:P325"/>
    <mergeCell ref="Q325:AG325"/>
    <mergeCell ref="C327:M327"/>
    <mergeCell ref="H333:J333"/>
    <mergeCell ref="H334:J334"/>
    <mergeCell ref="N329:P329"/>
    <mergeCell ref="N330:P330"/>
    <mergeCell ref="N332:P332"/>
    <mergeCell ref="N333:P333"/>
    <mergeCell ref="N334:P334"/>
    <mergeCell ref="H339:J339"/>
    <mergeCell ref="N339:P339"/>
    <mergeCell ref="H340:J340"/>
    <mergeCell ref="N340:P340"/>
    <mergeCell ref="H341:J341"/>
    <mergeCell ref="N341:P341"/>
    <mergeCell ref="Y335:AB335"/>
    <mergeCell ref="R346:W346"/>
    <mergeCell ref="H335:J335"/>
    <mergeCell ref="R341:W341"/>
    <mergeCell ref="R345:W345"/>
    <mergeCell ref="D358:M358"/>
    <mergeCell ref="D361:M361"/>
    <mergeCell ref="D359:M359"/>
    <mergeCell ref="D360:M360"/>
    <mergeCell ref="H300:J300"/>
    <mergeCell ref="C343:M343"/>
    <mergeCell ref="J321:Z321"/>
    <mergeCell ref="J322:Z322"/>
    <mergeCell ref="J323:Z323"/>
    <mergeCell ref="R347:W347"/>
    <mergeCell ref="P358:AF358"/>
    <mergeCell ref="P359:AF359"/>
    <mergeCell ref="P360:AF360"/>
    <mergeCell ref="P361:AF361"/>
    <mergeCell ref="AF343:AG343"/>
    <mergeCell ref="C337:M337"/>
    <mergeCell ref="R337:AE337"/>
    <mergeCell ref="AF337:AG337"/>
    <mergeCell ref="Y341:AB341"/>
    <mergeCell ref="Y339:AB339"/>
    <mergeCell ref="Y340:AB340"/>
    <mergeCell ref="AF327:AG327"/>
    <mergeCell ref="AF313:AG313"/>
    <mergeCell ref="C319:M319"/>
    <mergeCell ref="AF304:AG304"/>
    <mergeCell ref="Y292:Z292"/>
    <mergeCell ref="C290:M290"/>
    <mergeCell ref="R290:AE290"/>
    <mergeCell ref="AF290:AG290"/>
    <mergeCell ref="C296:M296"/>
    <mergeCell ref="R296:AE296"/>
    <mergeCell ref="AF296:AG296"/>
    <mergeCell ref="C302:P302"/>
    <mergeCell ref="R302:AG302"/>
    <mergeCell ref="H298:J298"/>
    <mergeCell ref="T292:W292"/>
    <mergeCell ref="T293:W293"/>
    <mergeCell ref="T294:W294"/>
    <mergeCell ref="T298:W298"/>
    <mergeCell ref="T299:W299"/>
    <mergeCell ref="AB294:AD294"/>
    <mergeCell ref="AB292:AD292"/>
    <mergeCell ref="Y298:Z298"/>
    <mergeCell ref="AB298:AD298"/>
    <mergeCell ref="AB299:AD299"/>
    <mergeCell ref="Y300:Z300"/>
    <mergeCell ref="AB300:AD300"/>
    <mergeCell ref="H293:J293"/>
    <mergeCell ref="AF319:AG319"/>
    <mergeCell ref="F322:H322"/>
    <mergeCell ref="F323:H323"/>
    <mergeCell ref="F317:H317"/>
    <mergeCell ref="F321:H321"/>
    <mergeCell ref="R313:AE313"/>
    <mergeCell ref="R343:AE343"/>
    <mergeCell ref="AB321:AD321"/>
    <mergeCell ref="AB322:AD322"/>
    <mergeCell ref="AB323:AD323"/>
    <mergeCell ref="J317:Z317"/>
    <mergeCell ref="AB317:AD317"/>
    <mergeCell ref="R319:AE319"/>
    <mergeCell ref="F316:H316"/>
    <mergeCell ref="F315:H315"/>
    <mergeCell ref="R327:AE327"/>
    <mergeCell ref="Y329:AB329"/>
    <mergeCell ref="Y332:AB332"/>
    <mergeCell ref="Y330:AB330"/>
    <mergeCell ref="H329:J329"/>
    <mergeCell ref="H330:J330"/>
    <mergeCell ref="J315:Z315"/>
    <mergeCell ref="AB315:AD315"/>
    <mergeCell ref="J316:Z316"/>
    <mergeCell ref="AF12:AG12"/>
    <mergeCell ref="C3:M3"/>
    <mergeCell ref="R3:AE3"/>
    <mergeCell ref="AF3:AG3"/>
    <mergeCell ref="F5:H5"/>
    <mergeCell ref="Y5:Z5"/>
    <mergeCell ref="Y6:Z6"/>
    <mergeCell ref="F6:H6"/>
    <mergeCell ref="F8:H8"/>
    <mergeCell ref="F9:H9"/>
    <mergeCell ref="F10:H10"/>
    <mergeCell ref="R12:AE12"/>
    <mergeCell ref="R5:W5"/>
    <mergeCell ref="R6:W6"/>
    <mergeCell ref="R8:W8"/>
    <mergeCell ref="R9:W9"/>
    <mergeCell ref="R10:W10"/>
    <mergeCell ref="J5:L5"/>
    <mergeCell ref="J6:L6"/>
    <mergeCell ref="J8:L8"/>
    <mergeCell ref="J9:L9"/>
    <mergeCell ref="J10:L10"/>
    <mergeCell ref="Y8:Z8"/>
    <mergeCell ref="F28:H28"/>
    <mergeCell ref="B1:P1"/>
    <mergeCell ref="Q1:AH1"/>
    <mergeCell ref="R30:AE30"/>
    <mergeCell ref="AF30:AG30"/>
    <mergeCell ref="AF24:AG24"/>
    <mergeCell ref="C24:M24"/>
    <mergeCell ref="R24:AE24"/>
    <mergeCell ref="C18:M18"/>
    <mergeCell ref="R18:AE18"/>
    <mergeCell ref="F16:H16"/>
    <mergeCell ref="F20:H20"/>
    <mergeCell ref="F21:H21"/>
    <mergeCell ref="F22:H22"/>
    <mergeCell ref="AF18:AG18"/>
    <mergeCell ref="C30:M30"/>
    <mergeCell ref="F14:H14"/>
    <mergeCell ref="C12:M12"/>
    <mergeCell ref="F26:H26"/>
    <mergeCell ref="F27:H27"/>
    <mergeCell ref="F15:H15"/>
    <mergeCell ref="C2:P2"/>
    <mergeCell ref="J14:L14"/>
    <mergeCell ref="R14:W14"/>
    <mergeCell ref="J22:L22"/>
    <mergeCell ref="J39:L39"/>
    <mergeCell ref="R22:W22"/>
    <mergeCell ref="J26:L26"/>
    <mergeCell ref="R26:W26"/>
    <mergeCell ref="J27:L27"/>
    <mergeCell ref="Y32:Z32"/>
    <mergeCell ref="R27:W27"/>
    <mergeCell ref="J28:L28"/>
    <mergeCell ref="R28:W28"/>
    <mergeCell ref="F58:H58"/>
    <mergeCell ref="C60:P60"/>
    <mergeCell ref="AF54:AG54"/>
    <mergeCell ref="AF62:AG62"/>
    <mergeCell ref="Y50:Z50"/>
    <mergeCell ref="R50:W50"/>
    <mergeCell ref="Q60:AG60"/>
    <mergeCell ref="J50:L50"/>
    <mergeCell ref="J51:L51"/>
    <mergeCell ref="R56:W56"/>
    <mergeCell ref="R57:W57"/>
    <mergeCell ref="C62:M62"/>
    <mergeCell ref="R62:AE62"/>
    <mergeCell ref="J58:L58"/>
    <mergeCell ref="Q2:AG2"/>
    <mergeCell ref="Y9:Z9"/>
    <mergeCell ref="Y10:Z10"/>
    <mergeCell ref="C36:M36"/>
    <mergeCell ref="R36:AE36"/>
    <mergeCell ref="AF36:AG36"/>
    <mergeCell ref="F39:H39"/>
    <mergeCell ref="C48:M48"/>
    <mergeCell ref="R48:AE48"/>
    <mergeCell ref="Y33:Z33"/>
    <mergeCell ref="Y34:Z34"/>
    <mergeCell ref="Y38:Z38"/>
    <mergeCell ref="Y39:Z39"/>
    <mergeCell ref="R15:W15"/>
    <mergeCell ref="J16:L16"/>
    <mergeCell ref="R16:W16"/>
    <mergeCell ref="J38:L38"/>
    <mergeCell ref="R38:W38"/>
    <mergeCell ref="J15:L15"/>
    <mergeCell ref="J20:L20"/>
    <mergeCell ref="R20:W20"/>
    <mergeCell ref="J21:L21"/>
    <mergeCell ref="Y14:Z14"/>
    <mergeCell ref="Y15:Z15"/>
    <mergeCell ref="F143:H143"/>
    <mergeCell ref="F145:H145"/>
    <mergeCell ref="J143:P143"/>
    <mergeCell ref="F147:H147"/>
    <mergeCell ref="R178:AE178"/>
    <mergeCell ref="T170:Z170"/>
    <mergeCell ref="C172:M172"/>
    <mergeCell ref="T176:Z176"/>
    <mergeCell ref="C163:M163"/>
    <mergeCell ref="R163:AE163"/>
    <mergeCell ref="R172:AE172"/>
    <mergeCell ref="R147:T147"/>
    <mergeCell ref="R151:T151"/>
    <mergeCell ref="V151:AD151"/>
    <mergeCell ref="R152:T152"/>
    <mergeCell ref="F158:H158"/>
    <mergeCell ref="J168:N168"/>
    <mergeCell ref="J145:P145"/>
    <mergeCell ref="J153:P153"/>
    <mergeCell ref="F153:H153"/>
    <mergeCell ref="C155:M155"/>
    <mergeCell ref="R158:T158"/>
    <mergeCell ref="V158:AD158"/>
    <mergeCell ref="R159:T159"/>
    <mergeCell ref="J151:P151"/>
    <mergeCell ref="J152:P152"/>
    <mergeCell ref="AF163:AG163"/>
    <mergeCell ref="F132:H132"/>
    <mergeCell ref="J166:N166"/>
    <mergeCell ref="F151:H151"/>
    <mergeCell ref="AF83:AG83"/>
    <mergeCell ref="Y91:Z91"/>
    <mergeCell ref="R101:AE101"/>
    <mergeCell ref="AF101:AG101"/>
    <mergeCell ref="Y110:Z110"/>
    <mergeCell ref="Y112:Z112"/>
    <mergeCell ref="R116:AE116"/>
    <mergeCell ref="V152:AD152"/>
    <mergeCell ref="AF122:AG122"/>
    <mergeCell ref="Y125:Z125"/>
    <mergeCell ref="R85:W85"/>
    <mergeCell ref="AF95:AG95"/>
    <mergeCell ref="R89:AE89"/>
    <mergeCell ref="AF89:AG89"/>
    <mergeCell ref="Y92:Z92"/>
    <mergeCell ref="Y93:Z93"/>
    <mergeCell ref="AF116:AG116"/>
    <mergeCell ref="Y111:Z111"/>
    <mergeCell ref="R105:W105"/>
    <mergeCell ref="Y126:Z126"/>
    <mergeCell ref="AF77:AG77"/>
    <mergeCell ref="Y87:Z87"/>
    <mergeCell ref="F67:H67"/>
    <mergeCell ref="F68:H68"/>
    <mergeCell ref="F69:H69"/>
    <mergeCell ref="AF71:AG71"/>
    <mergeCell ref="F81:H81"/>
    <mergeCell ref="Y81:Z81"/>
    <mergeCell ref="F85:H85"/>
    <mergeCell ref="F99:H99"/>
    <mergeCell ref="Y80:Z80"/>
    <mergeCell ref="C71:M71"/>
    <mergeCell ref="F73:H73"/>
    <mergeCell ref="F118:H118"/>
    <mergeCell ref="Y118:Z118"/>
    <mergeCell ref="C101:M101"/>
    <mergeCell ref="F103:H103"/>
    <mergeCell ref="F104:H104"/>
    <mergeCell ref="F105:H105"/>
    <mergeCell ref="J110:L110"/>
    <mergeCell ref="F79:H79"/>
    <mergeCell ref="J81:L81"/>
    <mergeCell ref="Y79:Z79"/>
    <mergeCell ref="F80:H80"/>
    <mergeCell ref="F74:H74"/>
    <mergeCell ref="Y74:Z74"/>
    <mergeCell ref="C77:M77"/>
    <mergeCell ref="R77:AE77"/>
    <mergeCell ref="F75:H75"/>
    <mergeCell ref="Y75:Z75"/>
    <mergeCell ref="J64:L64"/>
    <mergeCell ref="J65:L65"/>
    <mergeCell ref="J67:L67"/>
    <mergeCell ref="J68:L68"/>
    <mergeCell ref="Y73:Z73"/>
    <mergeCell ref="F64:H64"/>
    <mergeCell ref="F65:H65"/>
    <mergeCell ref="Y64:Z64"/>
    <mergeCell ref="Y65:Z65"/>
    <mergeCell ref="R71:AE71"/>
    <mergeCell ref="J79:L79"/>
    <mergeCell ref="R79:W79"/>
    <mergeCell ref="J80:L80"/>
    <mergeCell ref="J69:L69"/>
    <mergeCell ref="R64:W64"/>
    <mergeCell ref="Y67:Z67"/>
    <mergeCell ref="C255:M255"/>
    <mergeCell ref="R255:AE255"/>
    <mergeCell ref="Y247:AB247"/>
    <mergeCell ref="P251:R251"/>
    <mergeCell ref="P253:R253"/>
    <mergeCell ref="Y253:AB253"/>
    <mergeCell ref="R249:AE249"/>
    <mergeCell ref="F251:J251"/>
    <mergeCell ref="F252:J252"/>
    <mergeCell ref="F253:J253"/>
    <mergeCell ref="T251:W251"/>
    <mergeCell ref="T252:W252"/>
    <mergeCell ref="T253:W253"/>
    <mergeCell ref="F247:J247"/>
    <mergeCell ref="Y85:Z85"/>
    <mergeCell ref="R83:AE83"/>
    <mergeCell ref="Y86:Z86"/>
    <mergeCell ref="C243:M243"/>
    <mergeCell ref="T206:Z206"/>
    <mergeCell ref="T200:Z200"/>
    <mergeCell ref="Y219:AB219"/>
    <mergeCell ref="T192:Z192"/>
    <mergeCell ref="T180:Z180"/>
    <mergeCell ref="T181:Z181"/>
    <mergeCell ref="T182:Z182"/>
    <mergeCell ref="P218:R218"/>
    <mergeCell ref="P219:R219"/>
    <mergeCell ref="Y218:AB218"/>
    <mergeCell ref="T210:Z210"/>
    <mergeCell ref="T211:Z211"/>
    <mergeCell ref="R208:AE208"/>
    <mergeCell ref="F223:J223"/>
    <mergeCell ref="J210:N210"/>
    <mergeCell ref="F218:J218"/>
    <mergeCell ref="F219:J219"/>
    <mergeCell ref="F221:J221"/>
    <mergeCell ref="F222:J222"/>
    <mergeCell ref="Y99:Z99"/>
    <mergeCell ref="P245:R245"/>
    <mergeCell ref="Y245:AB245"/>
    <mergeCell ref="P246:R246"/>
    <mergeCell ref="Y246:AB246"/>
    <mergeCell ref="Y251:AB251"/>
    <mergeCell ref="P222:R222"/>
    <mergeCell ref="P240:R240"/>
    <mergeCell ref="R231:AE231"/>
    <mergeCell ref="Y221:AB221"/>
    <mergeCell ref="Y222:AB222"/>
    <mergeCell ref="Y223:AB223"/>
    <mergeCell ref="Y235:AB235"/>
    <mergeCell ref="P239:R239"/>
    <mergeCell ref="Y239:AB239"/>
    <mergeCell ref="P247:R247"/>
    <mergeCell ref="Y241:AB241"/>
    <mergeCell ref="T240:W240"/>
    <mergeCell ref="T241:W241"/>
    <mergeCell ref="T233:W233"/>
    <mergeCell ref="T234:W234"/>
    <mergeCell ref="T235:W235"/>
    <mergeCell ref="T239:W239"/>
    <mergeCell ref="Y225:AB225"/>
    <mergeCell ref="Y16:Z16"/>
    <mergeCell ref="Y20:Z20"/>
    <mergeCell ref="Y21:Z21"/>
    <mergeCell ref="Y22:Z22"/>
    <mergeCell ref="Y26:Z26"/>
    <mergeCell ref="Y27:Z27"/>
    <mergeCell ref="Y28:Z28"/>
    <mergeCell ref="AF48:AG48"/>
    <mergeCell ref="R54:AE54"/>
    <mergeCell ref="R42:AE42"/>
    <mergeCell ref="R39:W39"/>
    <mergeCell ref="R40:W40"/>
    <mergeCell ref="Y40:Z40"/>
    <mergeCell ref="R21:W21"/>
    <mergeCell ref="Y68:Z68"/>
    <mergeCell ref="Y69:Z69"/>
    <mergeCell ref="R44:W44"/>
    <mergeCell ref="R45:W45"/>
    <mergeCell ref="R46:W46"/>
    <mergeCell ref="Y58:Z58"/>
    <mergeCell ref="Y56:Z56"/>
    <mergeCell ref="Y57:Z57"/>
    <mergeCell ref="AF42:AG42"/>
    <mergeCell ref="R52:W52"/>
    <mergeCell ref="Y44:Z44"/>
    <mergeCell ref="Y45:Z45"/>
    <mergeCell ref="Y46:Z46"/>
    <mergeCell ref="Y51:Z51"/>
    <mergeCell ref="Y52:Z52"/>
    <mergeCell ref="R58:W58"/>
    <mergeCell ref="R51:W51"/>
    <mergeCell ref="F32:H32"/>
    <mergeCell ref="F33:H33"/>
    <mergeCell ref="F34:H34"/>
    <mergeCell ref="F56:H56"/>
    <mergeCell ref="F57:H57"/>
    <mergeCell ref="F38:H38"/>
    <mergeCell ref="F40:H40"/>
    <mergeCell ref="F44:H44"/>
    <mergeCell ref="F45:H45"/>
    <mergeCell ref="F46:H46"/>
    <mergeCell ref="F50:H50"/>
    <mergeCell ref="C54:M54"/>
    <mergeCell ref="F52:H52"/>
    <mergeCell ref="J40:L40"/>
    <mergeCell ref="J44:L44"/>
    <mergeCell ref="J45:L45"/>
    <mergeCell ref="J46:L46"/>
    <mergeCell ref="C42:M42"/>
    <mergeCell ref="J52:L52"/>
    <mergeCell ref="J56:L56"/>
    <mergeCell ref="J57:L57"/>
    <mergeCell ref="J32:L32"/>
    <mergeCell ref="F51:H51"/>
    <mergeCell ref="AF216:AG216"/>
    <mergeCell ref="P223:R223"/>
    <mergeCell ref="P221:R221"/>
    <mergeCell ref="T218:W218"/>
    <mergeCell ref="T219:W219"/>
    <mergeCell ref="T221:W221"/>
    <mergeCell ref="T222:W222"/>
    <mergeCell ref="T223:W223"/>
    <mergeCell ref="R216:AE216"/>
  </mergeCells>
  <dataValidations xWindow="1377" yWindow="918" count="20">
    <dataValidation type="list" allowBlank="1" showInputMessage="1" showErrorMessage="1" sqref="F345:F347 F339:F341 F332:F335">
      <formula1>"Doctorat,Habilitation"</formula1>
    </dataValidation>
    <dataValidation type="list" allowBlank="1" showInputMessage="1" showErrorMessage="1" promptTitle="Information" prompt="Président : 100%_x000a_Rapporteur 60% : celui qui fait un rapport_x000a_Invité 40% : celui qui ne fait pas de rapport" sqref="Y339:AB341 Y345:AB347 Y332:AB335">
      <formula1>"Président,Rapporteur,Invité "</formula1>
    </dataValidation>
    <dataValidation allowBlank="1" showInputMessage="1" showErrorMessage="1" promptTitle="Information" prompt="Président : 100%_x000a_Rapporteur 60% : celui qui fait un rapport_x000a_Invité 40% : celui qui ne fait pas de rapport" sqref="Y329:AB330"/>
    <dataValidation type="list" allowBlank="1" showInputMessage="1" showErrorMessage="1" sqref="R292:R294 Y298:Z300 Y284:Z288 R284:R288 R298:R300 Y292:Z294 Y268:Z280 R268:R280">
      <formula1>"0,1,2,3,4,5,6,7,8,9,10,11,12,13,14,15,16,17,18,19,20"</formula1>
    </dataValidation>
    <dataValidation type="list" allowBlank="1" showInputMessage="1" showErrorMessage="1" sqref="AB321:AD323 AB309:AD311 AB315:AD317 N233:N235 N239:N241 N245:N247 N251:N253 N257:N259 N124:N126 N130:N136 N118:N120 N221:N229 N110:N114 N8:N10 N14:N16 N20:N22 N26:N28 N32:N34 N44:N46 N50:N52 N56:N58 N67:N69 N38:N40 N79:N81 N85:N87 N91:N93 N97:N99 N73:N75 N103:N106">
      <formula1>"2013,2014,2015"</formula1>
    </dataValidation>
    <dataValidation type="list" allowBlank="1" showInputMessage="1" showErrorMessage="1" promptTitle="Information" prompt="CS : 100%_x000a_CO : 75%" sqref="T245:T247 T239:T241 U246:V247 T233:T235 T251:T253 U258:V259 U252:V253 U234:V235 U240:V241 T257:T259 T221:T229 U222:V229">
      <formula1>"Comité Scientifique,Comité d'organisation"</formula1>
    </dataValidation>
    <dataValidation type="list" allowBlank="1" showInputMessage="1" showErrorMessage="1" promptTitle="Information" prompt="Président : 100%_x000a_Membre : 50%" sqref="Y245:AB247 Y233:AB235 Y239:AB241 Y257:AB259 Y251:AB253 Y221:AB229">
      <formula1>"Président,Membre"</formula1>
    </dataValidation>
    <dataValidation type="list" allowBlank="1" showInputMessage="1" showErrorMessage="1" promptTitle="Information" prompt="Orateur : 100%_x000a_Non Orateur : 50%_x000a_" sqref="Y124:Z126 Y118:Z120 Y130:Z137 Y85:Z87 Y91:Z93 Y97:Z99 Y110:Z114 Y73:Z75 Y67:Z69 Y79:Z81 Y103:Z106">
      <formula1>"Orateur,Non Orateur"</formula1>
    </dataValidation>
    <dataValidation allowBlank="1" showInputMessage="1" showErrorMessage="1" promptTitle="Information" prompt="R: responsable 100%_x000a_M: Membre        50%" sqref="AB165:AB166"/>
    <dataValidation allowBlank="1" showInputMessage="1" showErrorMessage="1" promptTitle="Information" prompt="CS : 100%_x000a_CO : 75%" sqref="T218:T219"/>
    <dataValidation allowBlank="1" showInputMessage="1" showErrorMessage="1" promptTitle="Information" prompt="Président : 100%_x000a_Membre : 50%" sqref="Y218:AB219"/>
    <dataValidation type="list" allowBlank="1" showInputMessage="1" showErrorMessage="1" promptTitle="Information" prompt="Orale : 100%_x000a_Poster : 50%_x000a_" sqref="AB124:AB126 AB118:AB120 AB130:AB137 AB97:AB99 AB110:AB114 AB73:AB75 AB67:AB69 AB79:AB81 AB85:AB87 AB91:AB93 AB103:AB106">
      <formula1>"Orale,Poster"</formula1>
    </dataValidation>
    <dataValidation allowBlank="1" showInputMessage="1" showErrorMessage="1" promptTitle="Information" prompt="La Part par pourcentage" sqref="AD124:AD126 AD118:AD120 AD130:AD136 AD73:AD75 AD5:AD6 AD38:AD40 AD44:AD46 AD8:AD10 AD56:AD58 AD20:AD22 AD14:AD16 AD26:AD28 AD50:AD52 AD64:AD65 AD110:AD114 AD67:AD69 AD32:AD34 AD79:AD81 AD85:AD87 AD91:AD93 AD97:AD99 AD103:AD106"/>
    <dataValidation type="list" allowBlank="1" showInputMessage="1" showErrorMessage="1" promptTitle="Information" prompt="R: responsable 100%_x000a_M: Membre        50%" sqref="AB198:AB200 AB168:AB170 AB204:AB206 AB174:AB176 AB180:AB182 AB186:AB188 AB192:AB194 AB210:AB212">
      <formula1>"Responsable,Membre"</formula1>
    </dataValidation>
    <dataValidation allowBlank="1" showInputMessage="1" showErrorMessage="1" promptTitle="Informaton" prompt="Orateur : 100%_x000a_Non Orateur : 50%" sqref="Y6:Z6"/>
    <dataValidation allowBlank="1" showInputMessage="1" showErrorMessage="1" promptTitle="Information" prompt="Invité: 100%_x000a_Proposée : 50%" sqref="AB6"/>
    <dataValidation allowBlank="1" showInputMessage="1" showErrorMessage="1" promptTitle="Information" prompt="Orateur : 100%_x000a_Non Orateur : 50%" sqref="Y5:Z5 Y64:Z65"/>
    <dataValidation allowBlank="1" showInputMessage="1" showErrorMessage="1" promptTitle="Information" prompt="Orale : 100%_x000a_Poster : 50%" sqref="AB64:AB65"/>
    <dataValidation type="list" allowBlank="1" showInputMessage="1" showErrorMessage="1" promptTitle="Information" prompt="Orateur : 100%_x000a_Non Orateur : 50%" sqref="Y32:Z34 Y44:Z46 Y56:Z58 Y8:Z10 Y50:Z52 Y14:Z16 Y20:Z22 Y26:Z28 Y38:Z40">
      <formula1>"Orateur,Non Orateur"</formula1>
    </dataValidation>
    <dataValidation type="list" allowBlank="1" showInputMessage="1" showErrorMessage="1" promptTitle="Information" prompt="Invité: 100%_x000a_Proposée : 50%" sqref="AB32:AB34 AB44:AB46 AB56:AB58 AB8:AB10 AB50:AB52 AB14:AB16 AB20:AB22 AB26:AB28 AB38:AB40">
      <formula1>"Invité,Proposée"</formula1>
    </dataValidation>
  </dataValidations>
  <pageMargins left="0.19685039370078741" right="0.19685039370078741" top="0.59055118110236227" bottom="0.59055118110236227" header="0.31496062992125984" footer="0.31496062992125984"/>
  <pageSetup paperSize="9" scale="80"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sheetPr codeName="Feuil11">
    <tabColor rgb="FFAC5514"/>
  </sheetPr>
  <dimension ref="A1:AW67"/>
  <sheetViews>
    <sheetView showGridLines="0" showRowColHeaders="0" showWhiteSpace="0" topLeftCell="A31" zoomScale="85" zoomScaleNormal="85" workbookViewId="0">
      <selection activeCell="S41" sqref="S41"/>
    </sheetView>
  </sheetViews>
  <sheetFormatPr baseColWidth="10" defaultColWidth="9.140625" defaultRowHeight="14.25"/>
  <cols>
    <col min="1" max="1" width="12.7109375" style="50" customWidth="1"/>
    <col min="2" max="2" width="0.7109375" style="50" customWidth="1"/>
    <col min="3" max="3" width="3.28515625" style="50" customWidth="1"/>
    <col min="4" max="4" width="5.140625" style="50" customWidth="1"/>
    <col min="5" max="5" width="0.7109375" style="50" customWidth="1"/>
    <col min="6" max="6" width="27.5703125" style="50" customWidth="1"/>
    <col min="7" max="7" width="43.140625" style="50" customWidth="1"/>
    <col min="8" max="8" width="0.7109375" style="50" customWidth="1"/>
    <col min="9" max="9" width="41.28515625" style="50" customWidth="1"/>
    <col min="10" max="10" width="0.7109375" style="50" customWidth="1"/>
    <col min="11" max="11" width="30.28515625" style="50" customWidth="1"/>
    <col min="12" max="12" width="0.7109375" style="50" customWidth="1"/>
    <col min="13" max="13" width="17.42578125" style="50" customWidth="1"/>
    <col min="14" max="14" width="0.7109375" style="50" customWidth="1"/>
    <col min="15" max="15" width="9.85546875" style="50" customWidth="1"/>
    <col min="16" max="16" width="0.7109375" style="50" customWidth="1"/>
    <col min="17" max="17" width="8.7109375" style="50" customWidth="1"/>
    <col min="18" max="18" width="0.7109375" style="50" customWidth="1"/>
    <col min="19" max="19" width="2" style="50" customWidth="1"/>
    <col min="20" max="20" width="11.5703125" style="50" customWidth="1"/>
    <col min="21" max="21" width="0.7109375" style="50" customWidth="1"/>
    <col min="22" max="22" width="6.140625" style="50" customWidth="1"/>
    <col min="23" max="23" width="0.7109375" style="50" customWidth="1"/>
    <col min="24" max="24" width="7.5703125" style="50" customWidth="1"/>
    <col min="25" max="25" width="0.7109375" style="50" customWidth="1"/>
    <col min="26" max="26" width="9.140625" style="50"/>
    <col min="27" max="27" width="3.5703125" style="50" customWidth="1"/>
    <col min="28" max="28" width="0.7109375" style="50" customWidth="1"/>
    <col min="29" max="29" width="12.7109375" style="50" customWidth="1"/>
    <col min="30" max="30" width="9.140625" style="50"/>
    <col min="31" max="31" width="0" style="50" hidden="1" customWidth="1"/>
    <col min="32" max="32" width="9.140625" style="50" hidden="1" customWidth="1"/>
    <col min="33" max="33" width="21.7109375" style="50" hidden="1" customWidth="1"/>
    <col min="34" max="77" width="0" style="50" hidden="1" customWidth="1"/>
    <col min="78" max="16384" width="9.140625" style="50"/>
  </cols>
  <sheetData>
    <row r="1" spans="1:44" ht="74.25" customHeight="1" thickBot="1">
      <c r="A1" s="106" t="str">
        <f>CONCATENATE("Equipe"," ",'2.Pré. Eq'!AN5)</f>
        <v>Equipe 1</v>
      </c>
      <c r="B1" s="695" t="s">
        <v>3868</v>
      </c>
      <c r="C1" s="696"/>
      <c r="D1" s="696"/>
      <c r="E1" s="696"/>
      <c r="F1" s="696"/>
      <c r="G1" s="696"/>
      <c r="H1" s="696"/>
      <c r="I1" s="696"/>
      <c r="J1" s="696"/>
      <c r="K1" s="696"/>
      <c r="L1" s="697" t="s">
        <v>3856</v>
      </c>
      <c r="M1" s="697"/>
      <c r="N1" s="697"/>
      <c r="O1" s="697"/>
      <c r="P1" s="697"/>
      <c r="Q1" s="697"/>
      <c r="R1" s="697"/>
      <c r="S1" s="697"/>
      <c r="T1" s="697"/>
      <c r="U1" s="697"/>
      <c r="V1" s="697"/>
      <c r="W1" s="697"/>
      <c r="X1" s="697"/>
      <c r="Y1" s="697"/>
      <c r="Z1" s="697"/>
      <c r="AA1" s="697"/>
      <c r="AB1" s="698"/>
      <c r="AC1" s="157" t="str">
        <f>CONCATENATE("فرقة"," ",'2.Pré. Eq'!AN5)</f>
        <v>فرقة 1</v>
      </c>
      <c r="AF1" s="54"/>
    </row>
    <row r="2" spans="1:44" ht="43.5" customHeight="1" thickTop="1">
      <c r="A2" s="159"/>
      <c r="B2" s="51"/>
      <c r="C2" s="699" t="s">
        <v>3867</v>
      </c>
      <c r="D2" s="700"/>
      <c r="E2" s="700"/>
      <c r="F2" s="700"/>
      <c r="G2" s="700"/>
      <c r="H2" s="700"/>
      <c r="I2" s="700"/>
      <c r="J2" s="700"/>
      <c r="K2" s="700"/>
      <c r="L2" s="701" t="s">
        <v>1938</v>
      </c>
      <c r="M2" s="701"/>
      <c r="N2" s="701"/>
      <c r="O2" s="701"/>
      <c r="P2" s="701"/>
      <c r="Q2" s="701"/>
      <c r="R2" s="701"/>
      <c r="S2" s="701"/>
      <c r="T2" s="701"/>
      <c r="U2" s="701"/>
      <c r="V2" s="701"/>
      <c r="W2" s="701"/>
      <c r="X2" s="701"/>
      <c r="Y2" s="701"/>
      <c r="Z2" s="701"/>
      <c r="AA2" s="702"/>
      <c r="AB2" s="78"/>
      <c r="AC2" s="162"/>
      <c r="AD2" s="54"/>
      <c r="AE2" s="54"/>
      <c r="AF2" s="54"/>
      <c r="AG2" s="54"/>
      <c r="AH2" s="55"/>
    </row>
    <row r="3" spans="1:44" ht="17.100000000000001" customHeight="1">
      <c r="A3" s="159"/>
      <c r="B3" s="51"/>
      <c r="C3" s="703" t="s">
        <v>1846</v>
      </c>
      <c r="D3" s="704"/>
      <c r="E3" s="704"/>
      <c r="F3" s="704"/>
      <c r="G3" s="704"/>
      <c r="H3" s="704"/>
      <c r="I3" s="704"/>
      <c r="J3" s="704"/>
      <c r="K3" s="704"/>
      <c r="L3" s="56"/>
      <c r="M3" s="713" t="s">
        <v>3698</v>
      </c>
      <c r="N3" s="713"/>
      <c r="O3" s="713"/>
      <c r="P3" s="713"/>
      <c r="Q3" s="713"/>
      <c r="R3" s="713"/>
      <c r="S3" s="713"/>
      <c r="T3" s="713"/>
      <c r="U3" s="713"/>
      <c r="V3" s="713"/>
      <c r="W3" s="713"/>
      <c r="X3" s="713"/>
      <c r="Y3" s="714"/>
      <c r="Z3" s="688" t="s">
        <v>1872</v>
      </c>
      <c r="AA3" s="689"/>
      <c r="AB3" s="78"/>
      <c r="AC3" s="163"/>
      <c r="AD3" s="57"/>
      <c r="AE3" s="57"/>
      <c r="AF3" s="57"/>
      <c r="AG3" s="57"/>
      <c r="AH3" s="57"/>
    </row>
    <row r="4" spans="1:44" ht="3.95" customHeight="1">
      <c r="A4" s="159"/>
      <c r="B4" s="58"/>
      <c r="C4" s="59"/>
      <c r="D4" s="59"/>
      <c r="E4" s="59"/>
      <c r="F4" s="59"/>
      <c r="G4" s="59"/>
      <c r="H4" s="59"/>
      <c r="I4" s="59"/>
      <c r="J4" s="59"/>
      <c r="K4" s="59"/>
      <c r="L4" s="59"/>
      <c r="M4" s="59"/>
      <c r="N4" s="59"/>
      <c r="O4" s="59"/>
      <c r="P4" s="59"/>
      <c r="Q4" s="59"/>
      <c r="R4" s="59"/>
      <c r="S4" s="59"/>
      <c r="T4" s="59"/>
      <c r="U4" s="59"/>
      <c r="V4" s="59"/>
      <c r="W4" s="59"/>
      <c r="X4" s="59"/>
      <c r="Y4" s="59"/>
      <c r="Z4" s="60"/>
      <c r="AA4" s="60"/>
      <c r="AB4" s="78"/>
      <c r="AC4" s="163"/>
      <c r="AD4" s="57"/>
      <c r="AE4" s="57"/>
      <c r="AF4" s="57"/>
      <c r="AG4" s="57"/>
      <c r="AH4" s="57"/>
    </row>
    <row r="5" spans="1:44" s="68" customFormat="1" ht="12.75" customHeight="1">
      <c r="A5" s="160"/>
      <c r="B5" s="61"/>
      <c r="C5" s="62"/>
      <c r="D5" s="63" t="s">
        <v>1698</v>
      </c>
      <c r="E5" s="64"/>
      <c r="F5" s="690" t="s">
        <v>1858</v>
      </c>
      <c r="G5" s="691"/>
      <c r="H5" s="64"/>
      <c r="I5" s="692" t="s">
        <v>1860</v>
      </c>
      <c r="J5" s="693"/>
      <c r="K5" s="694"/>
      <c r="L5" s="94"/>
      <c r="M5" s="705" t="s">
        <v>1818</v>
      </c>
      <c r="N5" s="706"/>
      <c r="O5" s="707"/>
      <c r="P5" s="94"/>
      <c r="Q5" s="63" t="s">
        <v>3839</v>
      </c>
      <c r="R5" s="95"/>
      <c r="S5" s="690" t="s">
        <v>1861</v>
      </c>
      <c r="T5" s="718"/>
      <c r="U5" s="718"/>
      <c r="V5" s="691"/>
      <c r="W5" s="94"/>
      <c r="X5" s="66" t="s">
        <v>2079</v>
      </c>
      <c r="Y5" s="65"/>
      <c r="Z5" s="63" t="s">
        <v>1704</v>
      </c>
      <c r="AA5" s="62"/>
      <c r="AB5" s="62"/>
      <c r="AC5" s="164"/>
      <c r="AD5" s="67"/>
      <c r="AE5" s="67"/>
      <c r="AF5" s="67"/>
      <c r="AG5" s="67"/>
      <c r="AH5" s="67"/>
    </row>
    <row r="6" spans="1:44" s="68" customFormat="1" ht="12.75" customHeight="1">
      <c r="A6" s="160"/>
      <c r="B6" s="61"/>
      <c r="C6" s="62"/>
      <c r="D6" s="69" t="s">
        <v>794</v>
      </c>
      <c r="E6" s="64"/>
      <c r="F6" s="708" t="s">
        <v>1859</v>
      </c>
      <c r="G6" s="709"/>
      <c r="H6" s="64"/>
      <c r="I6" s="710" t="s">
        <v>809</v>
      </c>
      <c r="J6" s="711"/>
      <c r="K6" s="712"/>
      <c r="L6" s="94"/>
      <c r="M6" s="715" t="s">
        <v>808</v>
      </c>
      <c r="N6" s="716"/>
      <c r="O6" s="717"/>
      <c r="P6" s="94"/>
      <c r="Q6" s="69" t="s">
        <v>3836</v>
      </c>
      <c r="R6" s="95"/>
      <c r="S6" s="715" t="s">
        <v>2082</v>
      </c>
      <c r="T6" s="716"/>
      <c r="U6" s="716"/>
      <c r="V6" s="717"/>
      <c r="W6" s="94"/>
      <c r="X6" s="70" t="s">
        <v>796</v>
      </c>
      <c r="Y6" s="65"/>
      <c r="Z6" s="69" t="s">
        <v>797</v>
      </c>
      <c r="AA6" s="62"/>
      <c r="AB6" s="62"/>
      <c r="AC6" s="164"/>
      <c r="AD6" s="67"/>
      <c r="AE6" s="71"/>
      <c r="AF6" s="71"/>
      <c r="AG6" s="71"/>
      <c r="AH6" s="71"/>
    </row>
    <row r="7" spans="1:44" s="77" customFormat="1" ht="3.95" customHeight="1">
      <c r="A7" s="159"/>
      <c r="B7" s="72"/>
      <c r="C7" s="73"/>
      <c r="D7" s="74"/>
      <c r="E7" s="74"/>
      <c r="F7" s="74"/>
      <c r="G7" s="74"/>
      <c r="H7" s="74"/>
      <c r="I7" s="73"/>
      <c r="J7" s="73"/>
      <c r="K7" s="73"/>
      <c r="L7" s="94"/>
      <c r="M7" s="73"/>
      <c r="N7" s="73"/>
      <c r="O7" s="73"/>
      <c r="P7" s="94"/>
      <c r="Q7" s="73"/>
      <c r="R7" s="73"/>
      <c r="S7" s="57"/>
      <c r="T7" s="57"/>
      <c r="U7" s="94"/>
      <c r="V7" s="73"/>
      <c r="W7" s="94"/>
      <c r="X7" s="73"/>
      <c r="Y7" s="73"/>
      <c r="Z7" s="73"/>
      <c r="AA7" s="73"/>
      <c r="AB7" s="73"/>
      <c r="AC7" s="163"/>
      <c r="AD7" s="57"/>
      <c r="AE7" s="75"/>
      <c r="AF7" s="75"/>
      <c r="AG7" s="75"/>
      <c r="AH7" s="76"/>
    </row>
    <row r="8" spans="1:44" ht="15" customHeight="1">
      <c r="A8" s="159"/>
      <c r="B8" s="58"/>
      <c r="C8" s="78"/>
      <c r="D8" s="96">
        <v>1</v>
      </c>
      <c r="E8" s="79"/>
      <c r="F8" s="472" t="s">
        <v>3893</v>
      </c>
      <c r="G8" s="472"/>
      <c r="H8" s="79"/>
      <c r="I8" s="472" t="s">
        <v>3894</v>
      </c>
      <c r="J8" s="472"/>
      <c r="K8" s="472"/>
      <c r="L8" s="376"/>
      <c r="M8" s="484" t="s">
        <v>3935</v>
      </c>
      <c r="N8" s="594"/>
      <c r="O8" s="485"/>
      <c r="P8" s="94"/>
      <c r="Q8" s="423">
        <v>2014</v>
      </c>
      <c r="R8" s="64"/>
      <c r="S8" s="605" t="s">
        <v>3882</v>
      </c>
      <c r="T8" s="658"/>
      <c r="U8" s="658"/>
      <c r="V8" s="606"/>
      <c r="W8" s="65"/>
      <c r="X8" s="427" t="str">
        <f>IF(S8="","",IF(S8="Membre","50%","100%"))</f>
        <v>50%</v>
      </c>
      <c r="Y8" s="273"/>
      <c r="Z8" s="427">
        <f>IF(X8="","",X8*100)</f>
        <v>50</v>
      </c>
      <c r="AA8" s="95"/>
      <c r="AB8" s="95"/>
      <c r="AC8" s="165"/>
      <c r="AD8" s="53"/>
      <c r="AE8" s="53">
        <f>IF(OR(Z8="Valeur",Z8="القيمة"),0,IF(ISERROR(SEARCH("/",Z8)),Z8,0))</f>
        <v>50</v>
      </c>
      <c r="AF8" s="53"/>
      <c r="AG8" s="53"/>
      <c r="AH8" s="55"/>
    </row>
    <row r="9" spans="1:44" ht="15" customHeight="1">
      <c r="A9" s="159"/>
      <c r="B9" s="58"/>
      <c r="C9" s="78"/>
      <c r="D9" s="96">
        <v>2</v>
      </c>
      <c r="E9" s="79"/>
      <c r="F9" s="472"/>
      <c r="G9" s="472"/>
      <c r="H9" s="79"/>
      <c r="I9" s="472"/>
      <c r="J9" s="472"/>
      <c r="K9" s="472"/>
      <c r="L9" s="376"/>
      <c r="M9" s="484"/>
      <c r="N9" s="594"/>
      <c r="O9" s="485"/>
      <c r="P9" s="94"/>
      <c r="Q9" s="423"/>
      <c r="R9" s="433"/>
      <c r="S9" s="605"/>
      <c r="T9" s="658"/>
      <c r="U9" s="658"/>
      <c r="V9" s="606"/>
      <c r="W9" s="65"/>
      <c r="X9" s="427" t="str">
        <f t="shared" ref="X9:X10" si="0">IF(S9="","",IF(S9="Membre","50%","100%"))</f>
        <v/>
      </c>
      <c r="Y9" s="273"/>
      <c r="Z9" s="427" t="str">
        <f t="shared" ref="Z9:Z10" si="1">IF(X9="","",X9*100)</f>
        <v/>
      </c>
      <c r="AA9" s="95"/>
      <c r="AB9" s="95"/>
      <c r="AC9" s="163"/>
      <c r="AD9" s="57"/>
      <c r="AE9" s="53" t="str">
        <f t="shared" ref="AE9:AE52" si="2">IF(OR(Z9="Valeur",Z9="القيمة"),0,IF(ISERROR(SEARCH("/",Z9)),Z9,0))</f>
        <v/>
      </c>
      <c r="AF9" s="53"/>
      <c r="AG9" s="75"/>
      <c r="AH9" s="76"/>
    </row>
    <row r="10" spans="1:44" ht="15" customHeight="1">
      <c r="A10" s="159"/>
      <c r="B10" s="58"/>
      <c r="C10" s="78"/>
      <c r="D10" s="96">
        <v>3</v>
      </c>
      <c r="E10" s="79"/>
      <c r="F10" s="472"/>
      <c r="G10" s="472"/>
      <c r="H10" s="79"/>
      <c r="I10" s="472"/>
      <c r="J10" s="472"/>
      <c r="K10" s="472"/>
      <c r="L10" s="376"/>
      <c r="M10" s="484"/>
      <c r="N10" s="594"/>
      <c r="O10" s="485"/>
      <c r="P10" s="94"/>
      <c r="Q10" s="423"/>
      <c r="R10" s="64"/>
      <c r="S10" s="605"/>
      <c r="T10" s="658"/>
      <c r="U10" s="658"/>
      <c r="V10" s="606"/>
      <c r="W10" s="65"/>
      <c r="X10" s="427" t="str">
        <f t="shared" si="0"/>
        <v/>
      </c>
      <c r="Y10" s="273"/>
      <c r="Z10" s="427" t="str">
        <f t="shared" si="1"/>
        <v/>
      </c>
      <c r="AA10" s="95"/>
      <c r="AB10" s="95"/>
      <c r="AC10" s="163"/>
      <c r="AD10" s="57"/>
      <c r="AE10" s="53" t="str">
        <f t="shared" si="2"/>
        <v/>
      </c>
      <c r="AF10" s="53"/>
      <c r="AG10" s="75"/>
      <c r="AH10" s="76"/>
      <c r="AQ10" s="137">
        <v>1</v>
      </c>
    </row>
    <row r="11" spans="1:44" ht="3.95" customHeight="1">
      <c r="A11" s="159"/>
      <c r="B11" s="5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163"/>
      <c r="AD11" s="57"/>
      <c r="AE11" s="53">
        <f t="shared" si="2"/>
        <v>0</v>
      </c>
      <c r="AF11" s="53"/>
      <c r="AG11" s="75"/>
      <c r="AH11" s="76"/>
    </row>
    <row r="12" spans="1:44" ht="17.100000000000001" customHeight="1">
      <c r="A12" s="159"/>
      <c r="B12" s="58"/>
      <c r="C12" s="719" t="s">
        <v>1848</v>
      </c>
      <c r="D12" s="720"/>
      <c r="E12" s="720"/>
      <c r="F12" s="720"/>
      <c r="G12" s="720"/>
      <c r="H12" s="720"/>
      <c r="I12" s="720"/>
      <c r="J12" s="720"/>
      <c r="K12" s="428" t="s">
        <v>1710</v>
      </c>
      <c r="L12" s="56"/>
      <c r="M12" s="713" t="s">
        <v>1847</v>
      </c>
      <c r="N12" s="713"/>
      <c r="O12" s="713"/>
      <c r="P12" s="713"/>
      <c r="Q12" s="713"/>
      <c r="R12" s="713"/>
      <c r="S12" s="713"/>
      <c r="T12" s="713"/>
      <c r="U12" s="713"/>
      <c r="V12" s="713"/>
      <c r="W12" s="713"/>
      <c r="X12" s="713"/>
      <c r="Y12" s="714"/>
      <c r="Z12" s="688" t="s">
        <v>1873</v>
      </c>
      <c r="AA12" s="689"/>
      <c r="AB12" s="78"/>
      <c r="AC12" s="165"/>
      <c r="AD12" s="53"/>
      <c r="AE12" s="53">
        <f t="shared" si="2"/>
        <v>0</v>
      </c>
      <c r="AF12" s="53"/>
      <c r="AG12" s="53"/>
      <c r="AH12" s="55"/>
    </row>
    <row r="13" spans="1:44" ht="3.95" customHeight="1">
      <c r="A13" s="159"/>
      <c r="B13" s="58"/>
      <c r="C13" s="73"/>
      <c r="D13" s="74"/>
      <c r="E13" s="74"/>
      <c r="F13" s="74"/>
      <c r="G13" s="74"/>
      <c r="H13" s="74"/>
      <c r="I13" s="73"/>
      <c r="J13" s="73"/>
      <c r="K13" s="73"/>
      <c r="L13" s="73"/>
      <c r="M13" s="73"/>
      <c r="N13" s="73"/>
      <c r="O13" s="73"/>
      <c r="P13" s="73"/>
      <c r="Q13" s="73"/>
      <c r="R13" s="73"/>
      <c r="S13" s="53"/>
      <c r="T13" s="53"/>
      <c r="U13" s="73"/>
      <c r="V13" s="73"/>
      <c r="W13" s="73"/>
      <c r="X13" s="73"/>
      <c r="Y13" s="73"/>
      <c r="Z13" s="73"/>
      <c r="AA13" s="73"/>
      <c r="AB13" s="78"/>
      <c r="AC13" s="163"/>
      <c r="AD13" s="57"/>
      <c r="AE13" s="53">
        <f t="shared" si="2"/>
        <v>0</v>
      </c>
      <c r="AF13" s="75"/>
      <c r="AH13" s="80"/>
    </row>
    <row r="14" spans="1:44" ht="15" customHeight="1">
      <c r="A14" s="159"/>
      <c r="B14" s="58"/>
      <c r="C14" s="78"/>
      <c r="D14" s="96">
        <v>1</v>
      </c>
      <c r="E14" s="79"/>
      <c r="F14" s="472"/>
      <c r="G14" s="472"/>
      <c r="H14" s="79"/>
      <c r="I14" s="472"/>
      <c r="J14" s="472"/>
      <c r="K14" s="472"/>
      <c r="L14" s="376"/>
      <c r="M14" s="484"/>
      <c r="N14" s="594"/>
      <c r="O14" s="485"/>
      <c r="P14" s="94"/>
      <c r="Q14" s="423"/>
      <c r="R14" s="64"/>
      <c r="S14" s="605"/>
      <c r="T14" s="658"/>
      <c r="U14" s="658"/>
      <c r="V14" s="606"/>
      <c r="W14" s="65"/>
      <c r="X14" s="427" t="str">
        <f>IF(S14="","",IF(S14="Membre","50%","100%"))</f>
        <v/>
      </c>
      <c r="Y14" s="273"/>
      <c r="Z14" s="427" t="str">
        <f>IF(X14="","",X14*50)</f>
        <v/>
      </c>
      <c r="AA14" s="78"/>
      <c r="AB14" s="78"/>
      <c r="AC14" s="165"/>
      <c r="AD14" s="53"/>
      <c r="AE14" s="53" t="str">
        <f t="shared" si="2"/>
        <v/>
      </c>
      <c r="AF14" s="53"/>
      <c r="AH14" s="55"/>
    </row>
    <row r="15" spans="1:44" ht="15" customHeight="1">
      <c r="A15" s="159"/>
      <c r="B15" s="58"/>
      <c r="C15" s="78"/>
      <c r="D15" s="96">
        <v>2</v>
      </c>
      <c r="E15" s="79"/>
      <c r="F15" s="472"/>
      <c r="G15" s="472"/>
      <c r="H15" s="79"/>
      <c r="I15" s="472"/>
      <c r="J15" s="472"/>
      <c r="K15" s="472"/>
      <c r="L15" s="376"/>
      <c r="M15" s="484"/>
      <c r="N15" s="594"/>
      <c r="O15" s="485"/>
      <c r="P15" s="94"/>
      <c r="Q15" s="423"/>
      <c r="R15" s="433"/>
      <c r="S15" s="605"/>
      <c r="T15" s="658"/>
      <c r="U15" s="658"/>
      <c r="V15" s="606"/>
      <c r="W15" s="65"/>
      <c r="X15" s="427" t="str">
        <f t="shared" ref="X15:X16" si="3">IF(S15="","",IF(S15="Membre","50%","100%"))</f>
        <v/>
      </c>
      <c r="Y15" s="273"/>
      <c r="Z15" s="427" t="str">
        <f t="shared" ref="Z15:Z16" si="4">IF(X15="","",X15*50)</f>
        <v/>
      </c>
      <c r="AA15" s="78"/>
      <c r="AB15" s="78"/>
      <c r="AC15" s="163"/>
      <c r="AD15" s="57"/>
      <c r="AE15" s="53" t="str">
        <f t="shared" si="2"/>
        <v/>
      </c>
      <c r="AF15" s="75"/>
      <c r="AH15" s="80"/>
    </row>
    <row r="16" spans="1:44" ht="15" customHeight="1">
      <c r="A16" s="159"/>
      <c r="B16" s="58"/>
      <c r="C16" s="78"/>
      <c r="D16" s="96">
        <v>3</v>
      </c>
      <c r="E16" s="79"/>
      <c r="F16" s="472"/>
      <c r="G16" s="472"/>
      <c r="H16" s="79"/>
      <c r="I16" s="472"/>
      <c r="J16" s="472"/>
      <c r="K16" s="472"/>
      <c r="L16" s="376"/>
      <c r="M16" s="484"/>
      <c r="N16" s="594"/>
      <c r="O16" s="485"/>
      <c r="P16" s="94"/>
      <c r="Q16" s="423"/>
      <c r="R16" s="64"/>
      <c r="S16" s="605"/>
      <c r="T16" s="658"/>
      <c r="U16" s="658"/>
      <c r="V16" s="606"/>
      <c r="W16" s="65"/>
      <c r="X16" s="427" t="str">
        <f t="shared" si="3"/>
        <v/>
      </c>
      <c r="Y16" s="273"/>
      <c r="Z16" s="427" t="str">
        <f t="shared" si="4"/>
        <v/>
      </c>
      <c r="AA16" s="78"/>
      <c r="AB16" s="78"/>
      <c r="AC16" s="163"/>
      <c r="AD16" s="57"/>
      <c r="AE16" s="53" t="str">
        <f t="shared" si="2"/>
        <v/>
      </c>
      <c r="AF16" s="75"/>
      <c r="AH16" s="80"/>
      <c r="AR16" s="50">
        <v>2</v>
      </c>
    </row>
    <row r="17" spans="1:46" ht="3.95" customHeight="1">
      <c r="A17" s="159"/>
      <c r="B17" s="5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163"/>
      <c r="AD17" s="57"/>
      <c r="AE17" s="53">
        <f t="shared" si="2"/>
        <v>0</v>
      </c>
      <c r="AF17" s="75"/>
      <c r="AH17" s="80"/>
    </row>
    <row r="18" spans="1:46" ht="17.100000000000001" customHeight="1">
      <c r="A18" s="159"/>
      <c r="B18" s="58"/>
      <c r="C18" s="719" t="s">
        <v>1849</v>
      </c>
      <c r="D18" s="720"/>
      <c r="E18" s="720"/>
      <c r="F18" s="720"/>
      <c r="G18" s="720"/>
      <c r="H18" s="720"/>
      <c r="I18" s="720"/>
      <c r="J18" s="720"/>
      <c r="K18" s="428" t="s">
        <v>1711</v>
      </c>
      <c r="L18" s="56"/>
      <c r="M18" s="713" t="s">
        <v>1851</v>
      </c>
      <c r="N18" s="713"/>
      <c r="O18" s="713"/>
      <c r="P18" s="713"/>
      <c r="Q18" s="713"/>
      <c r="R18" s="713"/>
      <c r="S18" s="713"/>
      <c r="T18" s="713"/>
      <c r="U18" s="713"/>
      <c r="V18" s="713"/>
      <c r="W18" s="713"/>
      <c r="X18" s="713"/>
      <c r="Y18" s="714"/>
      <c r="Z18" s="688" t="s">
        <v>1884</v>
      </c>
      <c r="AA18" s="689"/>
      <c r="AB18" s="78"/>
      <c r="AC18" s="165"/>
      <c r="AD18" s="53"/>
      <c r="AE18" s="53">
        <f t="shared" si="2"/>
        <v>0</v>
      </c>
      <c r="AF18" s="53"/>
      <c r="AH18" s="55"/>
    </row>
    <row r="19" spans="1:46" ht="5.0999999999999996" customHeight="1">
      <c r="A19" s="159"/>
      <c r="B19" s="5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163"/>
      <c r="AD19" s="57"/>
      <c r="AE19" s="53">
        <f t="shared" si="2"/>
        <v>0</v>
      </c>
      <c r="AF19" s="75"/>
      <c r="AH19" s="80"/>
    </row>
    <row r="20" spans="1:46" ht="15" customHeight="1">
      <c r="A20" s="159"/>
      <c r="B20" s="58"/>
      <c r="C20" s="78"/>
      <c r="D20" s="96">
        <v>1</v>
      </c>
      <c r="E20" s="79"/>
      <c r="F20" s="472"/>
      <c r="G20" s="472"/>
      <c r="H20" s="79"/>
      <c r="I20" s="472"/>
      <c r="J20" s="472"/>
      <c r="K20" s="472"/>
      <c r="L20" s="376"/>
      <c r="M20" s="484"/>
      <c r="N20" s="594"/>
      <c r="O20" s="485"/>
      <c r="P20" s="94"/>
      <c r="Q20" s="423"/>
      <c r="R20" s="64"/>
      <c r="S20" s="605"/>
      <c r="T20" s="658"/>
      <c r="U20" s="658"/>
      <c r="V20" s="606"/>
      <c r="W20" s="65"/>
      <c r="X20" s="427" t="str">
        <f>IF(S20="","",IF(S20="Membre","50%","100%"))</f>
        <v/>
      </c>
      <c r="Y20" s="273"/>
      <c r="Z20" s="427" t="str">
        <f>IF(X20="","",X20*30)</f>
        <v/>
      </c>
      <c r="AA20" s="78"/>
      <c r="AB20" s="78"/>
      <c r="AC20" s="165"/>
      <c r="AD20" s="53"/>
      <c r="AE20" s="53" t="str">
        <f t="shared" si="2"/>
        <v/>
      </c>
      <c r="AF20" s="53"/>
      <c r="AH20" s="55"/>
    </row>
    <row r="21" spans="1:46" ht="15" customHeight="1">
      <c r="A21" s="159"/>
      <c r="B21" s="58"/>
      <c r="C21" s="78"/>
      <c r="D21" s="96">
        <v>2</v>
      </c>
      <c r="E21" s="79"/>
      <c r="F21" s="472"/>
      <c r="G21" s="472"/>
      <c r="H21" s="79"/>
      <c r="I21" s="472"/>
      <c r="J21" s="472"/>
      <c r="K21" s="472"/>
      <c r="L21" s="376"/>
      <c r="M21" s="484"/>
      <c r="N21" s="594"/>
      <c r="O21" s="485"/>
      <c r="P21" s="94"/>
      <c r="Q21" s="423"/>
      <c r="R21" s="433"/>
      <c r="S21" s="605"/>
      <c r="T21" s="658"/>
      <c r="U21" s="658"/>
      <c r="V21" s="606"/>
      <c r="W21" s="65"/>
      <c r="X21" s="427" t="str">
        <f t="shared" ref="X21:X22" si="5">IF(S21="","",IF(S21="Membre","50%","100%"))</f>
        <v/>
      </c>
      <c r="Y21" s="273"/>
      <c r="Z21" s="427" t="str">
        <f t="shared" ref="Z21:Z22" si="6">IF(X21="","",X21*30)</f>
        <v/>
      </c>
      <c r="AA21" s="78"/>
      <c r="AB21" s="78"/>
      <c r="AC21" s="163"/>
      <c r="AD21" s="57"/>
      <c r="AE21" s="53" t="str">
        <f t="shared" si="2"/>
        <v/>
      </c>
      <c r="AF21" s="75"/>
      <c r="AH21" s="80"/>
    </row>
    <row r="22" spans="1:46" ht="15" customHeight="1">
      <c r="A22" s="159"/>
      <c r="B22" s="58"/>
      <c r="C22" s="78"/>
      <c r="D22" s="96">
        <v>3</v>
      </c>
      <c r="E22" s="79"/>
      <c r="F22" s="472"/>
      <c r="G22" s="472"/>
      <c r="H22" s="79"/>
      <c r="I22" s="472"/>
      <c r="J22" s="472"/>
      <c r="K22" s="472"/>
      <c r="L22" s="376"/>
      <c r="M22" s="484"/>
      <c r="N22" s="594"/>
      <c r="O22" s="485"/>
      <c r="P22" s="94"/>
      <c r="Q22" s="423"/>
      <c r="R22" s="64"/>
      <c r="S22" s="605"/>
      <c r="T22" s="658"/>
      <c r="U22" s="658"/>
      <c r="V22" s="606"/>
      <c r="W22" s="65"/>
      <c r="X22" s="427" t="str">
        <f t="shared" si="5"/>
        <v/>
      </c>
      <c r="Y22" s="273"/>
      <c r="Z22" s="427" t="str">
        <f t="shared" si="6"/>
        <v/>
      </c>
      <c r="AA22" s="78"/>
      <c r="AB22" s="78"/>
      <c r="AC22" s="163"/>
      <c r="AD22" s="57"/>
      <c r="AE22" s="53" t="str">
        <f t="shared" si="2"/>
        <v/>
      </c>
      <c r="AF22" s="75"/>
      <c r="AG22" s="81"/>
      <c r="AH22" s="80"/>
      <c r="AS22" s="50">
        <v>3</v>
      </c>
    </row>
    <row r="23" spans="1:46" ht="3.95" customHeight="1">
      <c r="A23" s="159"/>
      <c r="B23" s="5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163"/>
      <c r="AD23" s="57"/>
      <c r="AE23" s="53">
        <f t="shared" si="2"/>
        <v>0</v>
      </c>
      <c r="AF23" s="75"/>
      <c r="AG23" s="82"/>
      <c r="AH23" s="80"/>
    </row>
    <row r="24" spans="1:46" ht="17.100000000000001" customHeight="1">
      <c r="A24" s="159"/>
      <c r="B24" s="58"/>
      <c r="C24" s="719" t="s">
        <v>1850</v>
      </c>
      <c r="D24" s="720"/>
      <c r="E24" s="720"/>
      <c r="F24" s="720"/>
      <c r="G24" s="720"/>
      <c r="H24" s="720"/>
      <c r="I24" s="720"/>
      <c r="J24" s="720"/>
      <c r="K24" s="428" t="s">
        <v>1712</v>
      </c>
      <c r="L24" s="56"/>
      <c r="M24" s="713" t="s">
        <v>1852</v>
      </c>
      <c r="N24" s="713"/>
      <c r="O24" s="713"/>
      <c r="P24" s="713"/>
      <c r="Q24" s="713"/>
      <c r="R24" s="713"/>
      <c r="S24" s="713"/>
      <c r="T24" s="713"/>
      <c r="U24" s="713"/>
      <c r="V24" s="713"/>
      <c r="W24" s="713"/>
      <c r="X24" s="713"/>
      <c r="Y24" s="714"/>
      <c r="Z24" s="688" t="s">
        <v>1884</v>
      </c>
      <c r="AA24" s="689"/>
      <c r="AB24" s="78"/>
      <c r="AC24" s="155"/>
      <c r="AD24" s="78"/>
      <c r="AE24" s="53">
        <f t="shared" si="2"/>
        <v>0</v>
      </c>
      <c r="AF24" s="78"/>
      <c r="AG24" s="83"/>
      <c r="AH24" s="78"/>
    </row>
    <row r="25" spans="1:46" ht="5.0999999999999996" customHeight="1">
      <c r="A25" s="159"/>
      <c r="B25" s="5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155"/>
      <c r="AE25" s="53">
        <f t="shared" si="2"/>
        <v>0</v>
      </c>
      <c r="AG25" s="83"/>
    </row>
    <row r="26" spans="1:46" ht="15" customHeight="1">
      <c r="A26" s="159"/>
      <c r="B26" s="58"/>
      <c r="C26" s="78"/>
      <c r="D26" s="96">
        <v>1</v>
      </c>
      <c r="E26" s="79"/>
      <c r="F26" s="472"/>
      <c r="G26" s="472"/>
      <c r="H26" s="79"/>
      <c r="I26" s="472"/>
      <c r="J26" s="472"/>
      <c r="K26" s="472"/>
      <c r="L26" s="376"/>
      <c r="M26" s="484"/>
      <c r="N26" s="594"/>
      <c r="O26" s="485"/>
      <c r="P26" s="94"/>
      <c r="Q26" s="423"/>
      <c r="R26" s="64"/>
      <c r="S26" s="605"/>
      <c r="T26" s="658"/>
      <c r="U26" s="658"/>
      <c r="V26" s="606"/>
      <c r="W26" s="65"/>
      <c r="X26" s="427" t="str">
        <f>IF(S26="","",IF(S26="Membre","50%","100%"))</f>
        <v/>
      </c>
      <c r="Y26" s="273"/>
      <c r="Z26" s="427" t="str">
        <f>IF(X26="","",X26*30)</f>
        <v/>
      </c>
      <c r="AA26" s="78"/>
      <c r="AB26" s="78"/>
      <c r="AC26" s="155"/>
      <c r="AE26" s="53" t="str">
        <f t="shared" si="2"/>
        <v/>
      </c>
      <c r="AG26" s="84"/>
    </row>
    <row r="27" spans="1:46" ht="15" customHeight="1">
      <c r="A27" s="159"/>
      <c r="B27" s="58"/>
      <c r="C27" s="78"/>
      <c r="D27" s="96">
        <v>2</v>
      </c>
      <c r="E27" s="79"/>
      <c r="F27" s="472"/>
      <c r="G27" s="472"/>
      <c r="H27" s="79"/>
      <c r="I27" s="472"/>
      <c r="J27" s="472"/>
      <c r="K27" s="472"/>
      <c r="L27" s="376"/>
      <c r="M27" s="484"/>
      <c r="N27" s="594"/>
      <c r="O27" s="485"/>
      <c r="P27" s="94"/>
      <c r="Q27" s="423"/>
      <c r="R27" s="433"/>
      <c r="S27" s="605"/>
      <c r="T27" s="658"/>
      <c r="U27" s="658"/>
      <c r="V27" s="606"/>
      <c r="W27" s="65"/>
      <c r="X27" s="427" t="str">
        <f t="shared" ref="X27:X28" si="7">IF(S27="","",IF(S27="Membre","50%","100%"))</f>
        <v/>
      </c>
      <c r="Y27" s="273"/>
      <c r="Z27" s="427" t="str">
        <f t="shared" ref="Z27:Z28" si="8">IF(X27="","",X27*30)</f>
        <v/>
      </c>
      <c r="AA27" s="78"/>
      <c r="AB27" s="78"/>
      <c r="AC27" s="155"/>
      <c r="AE27" s="53" t="str">
        <f t="shared" si="2"/>
        <v/>
      </c>
    </row>
    <row r="28" spans="1:46" ht="15" customHeight="1">
      <c r="A28" s="159"/>
      <c r="B28" s="58"/>
      <c r="C28" s="78"/>
      <c r="D28" s="96">
        <v>3</v>
      </c>
      <c r="E28" s="79"/>
      <c r="F28" s="472"/>
      <c r="G28" s="472"/>
      <c r="H28" s="79"/>
      <c r="I28" s="472"/>
      <c r="J28" s="472"/>
      <c r="K28" s="472"/>
      <c r="L28" s="376"/>
      <c r="M28" s="484"/>
      <c r="N28" s="594"/>
      <c r="O28" s="485"/>
      <c r="P28" s="94"/>
      <c r="Q28" s="423"/>
      <c r="R28" s="64"/>
      <c r="S28" s="605"/>
      <c r="T28" s="658"/>
      <c r="U28" s="658"/>
      <c r="V28" s="606"/>
      <c r="W28" s="65"/>
      <c r="X28" s="427" t="str">
        <f t="shared" si="7"/>
        <v/>
      </c>
      <c r="Y28" s="273"/>
      <c r="Z28" s="427" t="str">
        <f t="shared" si="8"/>
        <v/>
      </c>
      <c r="AA28" s="78"/>
      <c r="AB28" s="78"/>
      <c r="AC28" s="155"/>
      <c r="AE28" s="53" t="str">
        <f t="shared" si="2"/>
        <v/>
      </c>
      <c r="AT28" s="50">
        <v>4</v>
      </c>
    </row>
    <row r="29" spans="1:46" ht="3.95" customHeight="1">
      <c r="A29" s="159"/>
      <c r="B29" s="5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155"/>
      <c r="AE29" s="53">
        <f t="shared" si="2"/>
        <v>0</v>
      </c>
    </row>
    <row r="30" spans="1:46" ht="17.100000000000001" customHeight="1">
      <c r="A30" s="159"/>
      <c r="B30" s="58"/>
      <c r="C30" s="699" t="s">
        <v>1939</v>
      </c>
      <c r="D30" s="700"/>
      <c r="E30" s="700"/>
      <c r="F30" s="700"/>
      <c r="G30" s="700"/>
      <c r="H30" s="700"/>
      <c r="I30" s="700"/>
      <c r="J30" s="700"/>
      <c r="K30" s="700"/>
      <c r="L30" s="701" t="s">
        <v>1940</v>
      </c>
      <c r="M30" s="701"/>
      <c r="N30" s="701"/>
      <c r="O30" s="701"/>
      <c r="P30" s="701"/>
      <c r="Q30" s="701"/>
      <c r="R30" s="701"/>
      <c r="S30" s="701"/>
      <c r="T30" s="701"/>
      <c r="U30" s="701"/>
      <c r="V30" s="701"/>
      <c r="W30" s="701"/>
      <c r="X30" s="701"/>
      <c r="Y30" s="701"/>
      <c r="Z30" s="701"/>
      <c r="AA30" s="702"/>
      <c r="AB30" s="78"/>
      <c r="AC30" s="155"/>
      <c r="AE30" s="53">
        <f t="shared" si="2"/>
        <v>0</v>
      </c>
    </row>
    <row r="31" spans="1:46" ht="3.95" customHeight="1">
      <c r="A31" s="159"/>
      <c r="B31" s="5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155"/>
      <c r="AE31" s="53">
        <f t="shared" si="2"/>
        <v>0</v>
      </c>
    </row>
    <row r="32" spans="1:46" ht="17.100000000000001" customHeight="1">
      <c r="A32" s="159"/>
      <c r="B32" s="58"/>
      <c r="C32" s="719" t="s">
        <v>1853</v>
      </c>
      <c r="D32" s="720"/>
      <c r="E32" s="720"/>
      <c r="F32" s="720"/>
      <c r="G32" s="720"/>
      <c r="H32" s="720"/>
      <c r="I32" s="720"/>
      <c r="J32" s="720"/>
      <c r="K32" s="428" t="s">
        <v>1710</v>
      </c>
      <c r="L32" s="56"/>
      <c r="M32" s="713" t="s">
        <v>1857</v>
      </c>
      <c r="N32" s="713"/>
      <c r="O32" s="713"/>
      <c r="P32" s="713"/>
      <c r="Q32" s="713"/>
      <c r="R32" s="713"/>
      <c r="S32" s="713"/>
      <c r="T32" s="713"/>
      <c r="U32" s="713"/>
      <c r="V32" s="713"/>
      <c r="W32" s="713"/>
      <c r="X32" s="713"/>
      <c r="Y32" s="714"/>
      <c r="Z32" s="739" t="s">
        <v>1884</v>
      </c>
      <c r="AA32" s="740"/>
      <c r="AB32" s="78"/>
      <c r="AC32" s="155"/>
      <c r="AE32" s="53">
        <f t="shared" si="2"/>
        <v>0</v>
      </c>
    </row>
    <row r="33" spans="1:49" ht="3.95" customHeight="1">
      <c r="A33" s="159"/>
      <c r="B33" s="5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155"/>
      <c r="AE33" s="53">
        <f t="shared" si="2"/>
        <v>0</v>
      </c>
    </row>
    <row r="34" spans="1:49" ht="14.1" customHeight="1">
      <c r="A34" s="159"/>
      <c r="B34" s="58"/>
      <c r="C34" s="78"/>
      <c r="D34" s="63" t="s">
        <v>1698</v>
      </c>
      <c r="E34" s="64"/>
      <c r="F34" s="690" t="s">
        <v>1862</v>
      </c>
      <c r="G34" s="691"/>
      <c r="H34" s="64"/>
      <c r="I34" s="692" t="s">
        <v>1863</v>
      </c>
      <c r="J34" s="693"/>
      <c r="K34" s="694"/>
      <c r="L34" s="78"/>
      <c r="M34" s="705" t="s">
        <v>1864</v>
      </c>
      <c r="N34" s="706"/>
      <c r="O34" s="707"/>
      <c r="P34" s="94"/>
      <c r="Q34" s="63" t="s">
        <v>3839</v>
      </c>
      <c r="R34" s="99"/>
      <c r="S34" s="690" t="s">
        <v>1861</v>
      </c>
      <c r="T34" s="718"/>
      <c r="U34" s="718"/>
      <c r="V34" s="691"/>
      <c r="W34" s="94"/>
      <c r="X34" s="66" t="s">
        <v>2079</v>
      </c>
      <c r="Y34" s="65"/>
      <c r="Z34" s="63" t="s">
        <v>1704</v>
      </c>
      <c r="AA34" s="78"/>
      <c r="AB34" s="78"/>
      <c r="AC34" s="155"/>
      <c r="AE34" s="53">
        <f t="shared" si="2"/>
        <v>0</v>
      </c>
    </row>
    <row r="35" spans="1:49" ht="14.1" customHeight="1">
      <c r="A35" s="159"/>
      <c r="B35" s="58"/>
      <c r="C35" s="78"/>
      <c r="D35" s="69" t="s">
        <v>794</v>
      </c>
      <c r="E35" s="64"/>
      <c r="F35" s="708" t="s">
        <v>810</v>
      </c>
      <c r="G35" s="709"/>
      <c r="H35" s="64"/>
      <c r="I35" s="710" t="s">
        <v>811</v>
      </c>
      <c r="J35" s="711"/>
      <c r="K35" s="712"/>
      <c r="L35" s="78"/>
      <c r="M35" s="715" t="s">
        <v>1865</v>
      </c>
      <c r="N35" s="716"/>
      <c r="O35" s="717"/>
      <c r="P35" s="94"/>
      <c r="Q35" s="69" t="s">
        <v>3836</v>
      </c>
      <c r="R35" s="99"/>
      <c r="S35" s="715" t="s">
        <v>2082</v>
      </c>
      <c r="T35" s="716"/>
      <c r="U35" s="716"/>
      <c r="V35" s="717"/>
      <c r="W35" s="94"/>
      <c r="X35" s="70" t="s">
        <v>796</v>
      </c>
      <c r="Y35" s="65"/>
      <c r="Z35" s="69" t="s">
        <v>797</v>
      </c>
      <c r="AA35" s="78"/>
      <c r="AB35" s="78"/>
      <c r="AC35" s="155"/>
      <c r="AE35" s="53">
        <f t="shared" si="2"/>
        <v>0</v>
      </c>
    </row>
    <row r="36" spans="1:49" ht="5.0999999999999996" customHeight="1">
      <c r="A36" s="159"/>
      <c r="B36" s="58"/>
      <c r="C36" s="73"/>
      <c r="D36" s="74"/>
      <c r="E36" s="74"/>
      <c r="F36" s="74"/>
      <c r="G36" s="74"/>
      <c r="H36" s="74"/>
      <c r="I36" s="73"/>
      <c r="J36" s="73"/>
      <c r="K36" s="73"/>
      <c r="L36" s="78"/>
      <c r="M36" s="73"/>
      <c r="N36" s="73"/>
      <c r="O36" s="73"/>
      <c r="P36" s="94"/>
      <c r="Q36" s="73"/>
      <c r="R36" s="99"/>
      <c r="S36" s="57"/>
      <c r="T36" s="57"/>
      <c r="U36" s="94"/>
      <c r="V36" s="73"/>
      <c r="W36" s="94"/>
      <c r="X36" s="73"/>
      <c r="Y36" s="73"/>
      <c r="Z36" s="73"/>
      <c r="AA36" s="73"/>
      <c r="AB36" s="78"/>
      <c r="AC36" s="155"/>
      <c r="AE36" s="53">
        <f t="shared" si="2"/>
        <v>0</v>
      </c>
    </row>
    <row r="37" spans="1:49" ht="15" customHeight="1">
      <c r="A37" s="159"/>
      <c r="B37" s="58"/>
      <c r="C37" s="78"/>
      <c r="D37" s="96">
        <v>1</v>
      </c>
      <c r="E37" s="79"/>
      <c r="F37" s="633" t="s">
        <v>3931</v>
      </c>
      <c r="G37" s="634"/>
      <c r="H37" s="79"/>
      <c r="I37" s="741" t="s">
        <v>3932</v>
      </c>
      <c r="J37" s="721"/>
      <c r="K37" s="721"/>
      <c r="L37" s="95"/>
      <c r="M37" s="633" t="s">
        <v>3895</v>
      </c>
      <c r="N37" s="662"/>
      <c r="O37" s="634"/>
      <c r="P37" s="94"/>
      <c r="Q37" s="423">
        <v>2015</v>
      </c>
      <c r="R37" s="433"/>
      <c r="S37" s="605" t="s">
        <v>3887</v>
      </c>
      <c r="T37" s="658"/>
      <c r="U37" s="658"/>
      <c r="V37" s="606"/>
      <c r="W37" s="65"/>
      <c r="X37" s="427" t="str">
        <f>IF(S37="","",IF(S37="Membre","50%","100%"))</f>
        <v>100%</v>
      </c>
      <c r="Y37" s="273"/>
      <c r="Z37" s="427">
        <f>IF(X37="","",X37*30)</f>
        <v>30</v>
      </c>
      <c r="AA37" s="78"/>
      <c r="AB37" s="78"/>
      <c r="AC37" s="155"/>
      <c r="AE37" s="53">
        <f t="shared" si="2"/>
        <v>30</v>
      </c>
    </row>
    <row r="38" spans="1:49" ht="15" customHeight="1">
      <c r="A38" s="159"/>
      <c r="B38" s="58"/>
      <c r="C38" s="78"/>
      <c r="D38" s="96">
        <v>2</v>
      </c>
      <c r="E38" s="79"/>
      <c r="F38" s="633" t="s">
        <v>3933</v>
      </c>
      <c r="G38" s="634"/>
      <c r="H38" s="79"/>
      <c r="I38" s="468" t="s">
        <v>3932</v>
      </c>
      <c r="J38" s="468"/>
      <c r="K38" s="468"/>
      <c r="L38" s="95"/>
      <c r="M38" s="633" t="s">
        <v>3895</v>
      </c>
      <c r="N38" s="662"/>
      <c r="O38" s="634"/>
      <c r="P38" s="94"/>
      <c r="Q38" s="423">
        <v>2013</v>
      </c>
      <c r="R38" s="433"/>
      <c r="S38" s="605" t="s">
        <v>3887</v>
      </c>
      <c r="T38" s="658"/>
      <c r="U38" s="658"/>
      <c r="V38" s="606"/>
      <c r="W38" s="65"/>
      <c r="X38" s="427" t="str">
        <f t="shared" ref="X38:X39" si="9">IF(S38="","",IF(S38="Membre","50%","100%"))</f>
        <v>100%</v>
      </c>
      <c r="Y38" s="273"/>
      <c r="Z38" s="427">
        <f t="shared" ref="Z38:Z39" si="10">IF(X38="","",X38*30)</f>
        <v>30</v>
      </c>
      <c r="AA38" s="78"/>
      <c r="AB38" s="78"/>
      <c r="AC38" s="155"/>
      <c r="AE38" s="53">
        <f t="shared" si="2"/>
        <v>30</v>
      </c>
    </row>
    <row r="39" spans="1:49" ht="15" customHeight="1">
      <c r="A39" s="159"/>
      <c r="B39" s="58"/>
      <c r="C39" s="78"/>
      <c r="D39" s="96">
        <v>3</v>
      </c>
      <c r="E39" s="79"/>
      <c r="F39" s="633" t="s">
        <v>3934</v>
      </c>
      <c r="G39" s="634"/>
      <c r="H39" s="79"/>
      <c r="I39" s="721" t="s">
        <v>3892</v>
      </c>
      <c r="J39" s="721"/>
      <c r="K39" s="721"/>
      <c r="L39" s="95"/>
      <c r="M39" s="633" t="s">
        <v>3895</v>
      </c>
      <c r="N39" s="662"/>
      <c r="O39" s="634"/>
      <c r="P39" s="94"/>
      <c r="Q39" s="423">
        <v>2014</v>
      </c>
      <c r="R39" s="433"/>
      <c r="S39" s="605" t="s">
        <v>3882</v>
      </c>
      <c r="T39" s="658"/>
      <c r="U39" s="658"/>
      <c r="V39" s="606"/>
      <c r="W39" s="65"/>
      <c r="X39" s="427" t="str">
        <f t="shared" si="9"/>
        <v>50%</v>
      </c>
      <c r="Y39" s="273"/>
      <c r="Z39" s="427">
        <f t="shared" si="10"/>
        <v>15</v>
      </c>
      <c r="AA39" s="78"/>
      <c r="AB39" s="78"/>
      <c r="AC39" s="155"/>
      <c r="AE39" s="53">
        <f t="shared" si="2"/>
        <v>15</v>
      </c>
      <c r="AU39" s="50">
        <v>5</v>
      </c>
    </row>
    <row r="40" spans="1:49" ht="15" customHeight="1">
      <c r="A40" s="159"/>
      <c r="B40" s="58"/>
      <c r="C40" s="78"/>
      <c r="D40" s="96">
        <v>4</v>
      </c>
      <c r="E40" s="79"/>
      <c r="F40" s="633" t="s">
        <v>3936</v>
      </c>
      <c r="G40" s="634"/>
      <c r="H40" s="79"/>
      <c r="I40" s="721" t="s">
        <v>3937</v>
      </c>
      <c r="J40" s="721"/>
      <c r="K40" s="721"/>
      <c r="L40" s="95"/>
      <c r="M40" s="633" t="s">
        <v>3895</v>
      </c>
      <c r="N40" s="662"/>
      <c r="O40" s="634"/>
      <c r="P40" s="94"/>
      <c r="Q40" s="459">
        <v>2015</v>
      </c>
      <c r="R40" s="433"/>
      <c r="S40" s="605" t="s">
        <v>3882</v>
      </c>
      <c r="T40" s="658"/>
      <c r="U40" s="658"/>
      <c r="V40" s="606"/>
      <c r="W40" s="65"/>
      <c r="X40" s="461"/>
      <c r="Y40" s="273"/>
      <c r="Z40" s="461" t="str">
        <f t="shared" ref="Z40" si="11">IF(X40="","",X40*30)</f>
        <v/>
      </c>
      <c r="AA40" s="78"/>
      <c r="AB40" s="78"/>
      <c r="AC40" s="155"/>
      <c r="AE40" s="53" t="str">
        <f t="shared" ref="AE40" si="12">IF(OR(Z40="Valeur",Z40="القيمة"),0,IF(ISERROR(SEARCH("/",Z40)),Z40,0))</f>
        <v/>
      </c>
      <c r="AU40" s="50">
        <v>5</v>
      </c>
    </row>
    <row r="41" spans="1:49" ht="3.95" customHeight="1">
      <c r="A41" s="159"/>
      <c r="B41" s="5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155"/>
      <c r="AE41" s="53">
        <f t="shared" si="2"/>
        <v>0</v>
      </c>
      <c r="AV41" s="50">
        <v>6</v>
      </c>
    </row>
    <row r="42" spans="1:49" ht="17.100000000000001" customHeight="1">
      <c r="A42" s="159"/>
      <c r="B42" s="58"/>
      <c r="C42" s="719" t="s">
        <v>1854</v>
      </c>
      <c r="D42" s="720"/>
      <c r="E42" s="720"/>
      <c r="F42" s="720"/>
      <c r="G42" s="720"/>
      <c r="H42" s="720"/>
      <c r="I42" s="720"/>
      <c r="J42" s="720"/>
      <c r="K42" s="428" t="s">
        <v>1711</v>
      </c>
      <c r="L42" s="56"/>
      <c r="M42" s="713" t="s">
        <v>1856</v>
      </c>
      <c r="N42" s="713"/>
      <c r="O42" s="713"/>
      <c r="P42" s="713"/>
      <c r="Q42" s="713"/>
      <c r="R42" s="713"/>
      <c r="S42" s="713"/>
      <c r="T42" s="713"/>
      <c r="U42" s="713"/>
      <c r="V42" s="713"/>
      <c r="W42" s="713"/>
      <c r="X42" s="713"/>
      <c r="Y42" s="714"/>
      <c r="Z42" s="688" t="s">
        <v>1884</v>
      </c>
      <c r="AA42" s="689"/>
      <c r="AB42" s="78"/>
      <c r="AC42" s="155"/>
      <c r="AE42" s="53">
        <f t="shared" si="2"/>
        <v>0</v>
      </c>
    </row>
    <row r="43" spans="1:49" ht="5.0999999999999996" customHeight="1">
      <c r="A43" s="159"/>
      <c r="B43" s="58"/>
      <c r="C43" s="73"/>
      <c r="D43" s="74"/>
      <c r="E43" s="74"/>
      <c r="F43" s="74"/>
      <c r="G43" s="74"/>
      <c r="H43" s="74"/>
      <c r="I43" s="73"/>
      <c r="J43" s="73"/>
      <c r="K43" s="73"/>
      <c r="L43" s="73"/>
      <c r="M43" s="73"/>
      <c r="N43" s="73"/>
      <c r="O43" s="73"/>
      <c r="P43" s="73"/>
      <c r="Q43" s="73"/>
      <c r="R43" s="73"/>
      <c r="S43" s="73"/>
      <c r="T43" s="73"/>
      <c r="U43" s="73"/>
      <c r="V43" s="73"/>
      <c r="W43" s="73"/>
      <c r="X43" s="73"/>
      <c r="Y43" s="73"/>
      <c r="Z43" s="73"/>
      <c r="AA43" s="73"/>
      <c r="AB43" s="78"/>
      <c r="AC43" s="155"/>
      <c r="AE43" s="53">
        <f t="shared" si="2"/>
        <v>0</v>
      </c>
    </row>
    <row r="44" spans="1:49" ht="15" customHeight="1">
      <c r="A44" s="159"/>
      <c r="B44" s="58"/>
      <c r="C44" s="78"/>
      <c r="D44" s="96">
        <v>1</v>
      </c>
      <c r="E44" s="79"/>
      <c r="F44" s="633"/>
      <c r="G44" s="634"/>
      <c r="H44" s="79"/>
      <c r="I44" s="721"/>
      <c r="J44" s="721"/>
      <c r="K44" s="721"/>
      <c r="L44" s="95"/>
      <c r="M44" s="633"/>
      <c r="N44" s="662"/>
      <c r="O44" s="634"/>
      <c r="P44" s="94"/>
      <c r="Q44" s="423"/>
      <c r="R44" s="433"/>
      <c r="S44" s="605"/>
      <c r="T44" s="658"/>
      <c r="U44" s="658"/>
      <c r="V44" s="606"/>
      <c r="W44" s="65"/>
      <c r="X44" s="427" t="str">
        <f>IF(S44="","",IF(S44="Membre","50%","100%"))</f>
        <v/>
      </c>
      <c r="Y44" s="273"/>
      <c r="Z44" s="427" t="str">
        <f>IF(X44="","",X44*30)</f>
        <v/>
      </c>
      <c r="AA44" s="78"/>
      <c r="AB44" s="78"/>
      <c r="AC44" s="155"/>
      <c r="AE44" s="53" t="str">
        <f t="shared" si="2"/>
        <v/>
      </c>
    </row>
    <row r="45" spans="1:49" ht="15" customHeight="1">
      <c r="A45" s="159"/>
      <c r="B45" s="58"/>
      <c r="C45" s="78"/>
      <c r="D45" s="96">
        <v>2</v>
      </c>
      <c r="E45" s="79"/>
      <c r="F45" s="633"/>
      <c r="G45" s="634"/>
      <c r="H45" s="79"/>
      <c r="I45" s="721"/>
      <c r="J45" s="721"/>
      <c r="K45" s="721"/>
      <c r="L45" s="95"/>
      <c r="M45" s="633"/>
      <c r="N45" s="662"/>
      <c r="O45" s="634"/>
      <c r="P45" s="94"/>
      <c r="Q45" s="423"/>
      <c r="R45" s="433"/>
      <c r="S45" s="605"/>
      <c r="T45" s="658"/>
      <c r="U45" s="658"/>
      <c r="V45" s="606"/>
      <c r="W45" s="65"/>
      <c r="X45" s="427" t="str">
        <f t="shared" ref="X45:X46" si="13">IF(S45="","",IF(S45="Membre","50%","100%"))</f>
        <v/>
      </c>
      <c r="Y45" s="273"/>
      <c r="Z45" s="427" t="str">
        <f t="shared" ref="Z45:Z46" si="14">IF(X45="","",X45*30)</f>
        <v/>
      </c>
      <c r="AA45" s="78"/>
      <c r="AB45" s="78"/>
      <c r="AC45" s="155"/>
      <c r="AE45" s="53" t="str">
        <f t="shared" si="2"/>
        <v/>
      </c>
    </row>
    <row r="46" spans="1:49" ht="15" customHeight="1">
      <c r="A46" s="159"/>
      <c r="B46" s="58"/>
      <c r="C46" s="78"/>
      <c r="D46" s="96">
        <v>3</v>
      </c>
      <c r="E46" s="79"/>
      <c r="F46" s="633"/>
      <c r="G46" s="634"/>
      <c r="H46" s="79"/>
      <c r="I46" s="721"/>
      <c r="J46" s="721"/>
      <c r="K46" s="721"/>
      <c r="L46" s="95"/>
      <c r="M46" s="633"/>
      <c r="N46" s="662"/>
      <c r="O46" s="634"/>
      <c r="P46" s="94"/>
      <c r="Q46" s="423"/>
      <c r="R46" s="433"/>
      <c r="S46" s="605"/>
      <c r="T46" s="658"/>
      <c r="U46" s="658"/>
      <c r="V46" s="606"/>
      <c r="W46" s="65"/>
      <c r="X46" s="427" t="str">
        <f t="shared" si="13"/>
        <v/>
      </c>
      <c r="Y46" s="273"/>
      <c r="Z46" s="427" t="str">
        <f t="shared" si="14"/>
        <v/>
      </c>
      <c r="AA46" s="78"/>
      <c r="AB46" s="78"/>
      <c r="AC46" s="155"/>
      <c r="AE46" s="53" t="str">
        <f t="shared" si="2"/>
        <v/>
      </c>
      <c r="AV46" s="50">
        <v>6</v>
      </c>
    </row>
    <row r="47" spans="1:49" ht="3.95" customHeight="1">
      <c r="A47" s="159"/>
      <c r="B47" s="5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155"/>
      <c r="AE47" s="53">
        <f t="shared" si="2"/>
        <v>0</v>
      </c>
      <c r="AW47" s="50">
        <v>7</v>
      </c>
    </row>
    <row r="48" spans="1:49" ht="17.100000000000001" customHeight="1">
      <c r="A48" s="159"/>
      <c r="B48" s="58"/>
      <c r="C48" s="719" t="s">
        <v>3604</v>
      </c>
      <c r="D48" s="720"/>
      <c r="E48" s="720"/>
      <c r="F48" s="720"/>
      <c r="G48" s="720"/>
      <c r="H48" s="720"/>
      <c r="I48" s="720"/>
      <c r="J48" s="720"/>
      <c r="K48" s="85"/>
      <c r="L48" s="85"/>
      <c r="M48" s="713" t="s">
        <v>1855</v>
      </c>
      <c r="N48" s="713"/>
      <c r="O48" s="713"/>
      <c r="P48" s="713"/>
      <c r="Q48" s="713"/>
      <c r="R48" s="713"/>
      <c r="S48" s="713"/>
      <c r="T48" s="713"/>
      <c r="U48" s="713"/>
      <c r="V48" s="713"/>
      <c r="W48" s="713"/>
      <c r="X48" s="713"/>
      <c r="Y48" s="714"/>
      <c r="Z48" s="688" t="s">
        <v>1884</v>
      </c>
      <c r="AA48" s="689"/>
      <c r="AB48" s="78"/>
      <c r="AC48" s="155"/>
      <c r="AE48" s="53">
        <f t="shared" si="2"/>
        <v>0</v>
      </c>
    </row>
    <row r="49" spans="1:49" ht="3.95" customHeight="1">
      <c r="A49" s="159"/>
      <c r="B49" s="5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155"/>
      <c r="AE49" s="53">
        <f t="shared" si="2"/>
        <v>0</v>
      </c>
    </row>
    <row r="50" spans="1:49" ht="15" customHeight="1">
      <c r="A50" s="159"/>
      <c r="B50" s="58"/>
      <c r="C50" s="78"/>
      <c r="D50" s="96">
        <v>1</v>
      </c>
      <c r="E50" s="79"/>
      <c r="F50" s="633"/>
      <c r="G50" s="634"/>
      <c r="H50" s="79"/>
      <c r="I50" s="721"/>
      <c r="J50" s="721"/>
      <c r="K50" s="721"/>
      <c r="L50" s="95"/>
      <c r="M50" s="633"/>
      <c r="N50" s="662"/>
      <c r="O50" s="634"/>
      <c r="P50" s="94"/>
      <c r="Q50" s="423"/>
      <c r="R50" s="433"/>
      <c r="S50" s="605"/>
      <c r="T50" s="658"/>
      <c r="U50" s="658"/>
      <c r="V50" s="606"/>
      <c r="W50" s="65"/>
      <c r="X50" s="427" t="str">
        <f>IF(S50="","",IF(S50="Membre","50%","100%"))</f>
        <v/>
      </c>
      <c r="Y50" s="273"/>
      <c r="Z50" s="427" t="str">
        <f>IF(X50="","",X50*30)</f>
        <v/>
      </c>
      <c r="AA50" s="78"/>
      <c r="AB50" s="78"/>
      <c r="AC50" s="155"/>
      <c r="AE50" s="53" t="str">
        <f t="shared" si="2"/>
        <v/>
      </c>
    </row>
    <row r="51" spans="1:49" ht="15" customHeight="1">
      <c r="A51" s="159"/>
      <c r="B51" s="58"/>
      <c r="C51" s="78"/>
      <c r="D51" s="96">
        <v>2</v>
      </c>
      <c r="E51" s="79"/>
      <c r="F51" s="633"/>
      <c r="G51" s="634"/>
      <c r="H51" s="79"/>
      <c r="I51" s="721"/>
      <c r="J51" s="721"/>
      <c r="K51" s="721"/>
      <c r="L51" s="95"/>
      <c r="M51" s="633"/>
      <c r="N51" s="662"/>
      <c r="O51" s="634"/>
      <c r="P51" s="94"/>
      <c r="Q51" s="423"/>
      <c r="R51" s="433"/>
      <c r="S51" s="605"/>
      <c r="T51" s="658"/>
      <c r="U51" s="658"/>
      <c r="V51" s="606"/>
      <c r="W51" s="65"/>
      <c r="X51" s="427" t="str">
        <f t="shared" ref="X51:X52" si="15">IF(S51="","",IF(S51="Membre","50%","100%"))</f>
        <v/>
      </c>
      <c r="Y51" s="273"/>
      <c r="Z51" s="427" t="str">
        <f t="shared" ref="Z51:Z52" si="16">IF(X51="","",X51*30)</f>
        <v/>
      </c>
      <c r="AA51" s="78"/>
      <c r="AB51" s="78"/>
      <c r="AC51" s="155"/>
      <c r="AE51" s="53" t="str">
        <f t="shared" si="2"/>
        <v/>
      </c>
    </row>
    <row r="52" spans="1:49" ht="15" customHeight="1">
      <c r="A52" s="159"/>
      <c r="B52" s="58"/>
      <c r="C52" s="78"/>
      <c r="D52" s="96">
        <v>3</v>
      </c>
      <c r="E52" s="79"/>
      <c r="F52" s="633"/>
      <c r="G52" s="634"/>
      <c r="H52" s="79"/>
      <c r="I52" s="661"/>
      <c r="J52" s="661"/>
      <c r="K52" s="661"/>
      <c r="L52" s="95"/>
      <c r="M52" s="633"/>
      <c r="N52" s="662"/>
      <c r="O52" s="634"/>
      <c r="P52" s="94"/>
      <c r="Q52" s="423"/>
      <c r="R52" s="433"/>
      <c r="S52" s="605"/>
      <c r="T52" s="658"/>
      <c r="U52" s="658"/>
      <c r="V52" s="606"/>
      <c r="W52" s="65"/>
      <c r="X52" s="427" t="str">
        <f t="shared" si="15"/>
        <v/>
      </c>
      <c r="Y52" s="273"/>
      <c r="Z52" s="427" t="str">
        <f t="shared" si="16"/>
        <v/>
      </c>
      <c r="AA52" s="78"/>
      <c r="AB52" s="78"/>
      <c r="AC52" s="155"/>
      <c r="AE52" s="53" t="str">
        <f t="shared" si="2"/>
        <v/>
      </c>
      <c r="AW52" s="50">
        <v>7</v>
      </c>
    </row>
    <row r="53" spans="1:49" ht="3.95" customHeight="1">
      <c r="A53" s="159"/>
      <c r="B53" s="5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155"/>
    </row>
    <row r="54" spans="1:49" ht="3.95" customHeight="1">
      <c r="A54" s="159"/>
      <c r="B54" s="5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155"/>
    </row>
    <row r="55" spans="1:49" ht="15" customHeight="1" thickBot="1">
      <c r="A55" s="161"/>
      <c r="B55" s="86"/>
      <c r="C55" s="78"/>
      <c r="D55" s="78"/>
      <c r="E55" s="78"/>
      <c r="F55" s="78"/>
      <c r="G55" s="87"/>
      <c r="H55" s="87"/>
      <c r="I55" s="87"/>
      <c r="J55" s="87"/>
      <c r="K55" s="87"/>
      <c r="L55" s="87"/>
      <c r="M55" s="87"/>
      <c r="N55" s="87"/>
      <c r="O55" s="87"/>
      <c r="P55" s="87"/>
      <c r="Q55" s="87"/>
      <c r="R55" s="87"/>
      <c r="S55" s="87"/>
      <c r="T55" s="87"/>
      <c r="U55" s="87"/>
      <c r="V55" s="87"/>
      <c r="W55" s="87"/>
      <c r="X55" s="87"/>
      <c r="Y55" s="87"/>
      <c r="Z55" s="87"/>
      <c r="AA55" s="87"/>
      <c r="AB55" s="87"/>
      <c r="AC55" s="155"/>
    </row>
    <row r="56" spans="1:49" ht="15" customHeight="1">
      <c r="A56" s="161"/>
      <c r="B56" s="88"/>
      <c r="C56" s="732" t="s">
        <v>1945</v>
      </c>
      <c r="D56" s="733"/>
      <c r="E56" s="733"/>
      <c r="F56" s="734"/>
      <c r="G56" s="89"/>
      <c r="H56" s="89"/>
      <c r="I56" s="89"/>
      <c r="J56" s="89"/>
      <c r="K56" s="89"/>
      <c r="L56" s="89"/>
      <c r="M56" s="89"/>
      <c r="N56" s="89"/>
      <c r="O56" s="89"/>
      <c r="P56" s="89"/>
      <c r="Q56" s="89"/>
      <c r="R56" s="89"/>
      <c r="S56" s="89"/>
      <c r="T56" s="89"/>
      <c r="U56" s="89"/>
      <c r="V56" s="732" t="s">
        <v>3852</v>
      </c>
      <c r="W56" s="733"/>
      <c r="X56" s="733"/>
      <c r="Y56" s="733"/>
      <c r="Z56" s="733"/>
      <c r="AA56" s="734"/>
      <c r="AB56" s="89"/>
      <c r="AC56" s="155"/>
    </row>
    <row r="57" spans="1:49" ht="15" customHeight="1">
      <c r="A57" s="161"/>
      <c r="B57" s="90"/>
      <c r="C57" s="735"/>
      <c r="D57" s="736"/>
      <c r="E57" s="736"/>
      <c r="F57" s="737"/>
      <c r="G57" s="91"/>
      <c r="H57" s="91"/>
      <c r="I57" s="91"/>
      <c r="J57" s="91"/>
      <c r="K57" s="91"/>
      <c r="L57" s="91"/>
      <c r="M57" s="91"/>
      <c r="N57" s="91"/>
      <c r="O57" s="91"/>
      <c r="P57" s="91"/>
      <c r="Q57" s="91"/>
      <c r="R57" s="91"/>
      <c r="S57" s="91"/>
      <c r="T57" s="91"/>
      <c r="U57" s="91"/>
      <c r="V57" s="735"/>
      <c r="W57" s="736"/>
      <c r="X57" s="736"/>
      <c r="Y57" s="736"/>
      <c r="Z57" s="736"/>
      <c r="AA57" s="737"/>
      <c r="AB57" s="91"/>
      <c r="AC57" s="155"/>
    </row>
    <row r="58" spans="1:49" ht="15" customHeight="1">
      <c r="A58" s="161"/>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155"/>
    </row>
    <row r="59" spans="1:49" ht="17.100000000000001" customHeight="1">
      <c r="A59" s="161"/>
      <c r="B59" s="90"/>
      <c r="C59" s="91"/>
      <c r="D59" s="730" t="s">
        <v>1941</v>
      </c>
      <c r="E59" s="731"/>
      <c r="F59" s="731"/>
      <c r="G59" s="731"/>
      <c r="H59" s="731"/>
      <c r="I59" s="731"/>
      <c r="J59" s="731"/>
      <c r="K59" s="98" t="s">
        <v>2072</v>
      </c>
      <c r="L59" s="725" t="s">
        <v>1946</v>
      </c>
      <c r="M59" s="725"/>
      <c r="N59" s="725"/>
      <c r="O59" s="725"/>
      <c r="P59" s="725"/>
      <c r="Q59" s="725"/>
      <c r="R59" s="725"/>
      <c r="S59" s="725"/>
      <c r="T59" s="725"/>
      <c r="U59" s="725"/>
      <c r="V59" s="725"/>
      <c r="W59" s="725"/>
      <c r="X59" s="725"/>
      <c r="Y59" s="725"/>
      <c r="Z59" s="725"/>
      <c r="AA59" s="91"/>
      <c r="AB59" s="91"/>
      <c r="AC59" s="155"/>
    </row>
    <row r="60" spans="1:49" ht="33.75" customHeight="1">
      <c r="A60" s="161"/>
      <c r="B60" s="90"/>
      <c r="C60" s="91"/>
      <c r="D60" s="738" t="s">
        <v>1942</v>
      </c>
      <c r="E60" s="738"/>
      <c r="F60" s="738"/>
      <c r="G60" s="738"/>
      <c r="H60" s="738"/>
      <c r="I60" s="738"/>
      <c r="J60" s="738"/>
      <c r="K60" s="98">
        <f>SUM(AE8:AE28)</f>
        <v>50</v>
      </c>
      <c r="L60" s="726" t="s">
        <v>1943</v>
      </c>
      <c r="M60" s="727"/>
      <c r="N60" s="727"/>
      <c r="O60" s="727"/>
      <c r="P60" s="727" t="e">
        <f>SUM(#REF!,#REF!,#REF!,#REF!)</f>
        <v>#REF!</v>
      </c>
      <c r="Q60" s="727"/>
      <c r="R60" s="727"/>
      <c r="S60" s="727"/>
      <c r="T60" s="727"/>
      <c r="U60" s="727"/>
      <c r="V60" s="727"/>
      <c r="W60" s="727"/>
      <c r="X60" s="727"/>
      <c r="Y60" s="727"/>
      <c r="Z60" s="728"/>
      <c r="AA60" s="91"/>
      <c r="AB60" s="91"/>
      <c r="AC60" s="155"/>
    </row>
    <row r="61" spans="1:49" ht="17.100000000000001" customHeight="1">
      <c r="A61" s="161"/>
      <c r="B61" s="90"/>
      <c r="C61" s="91"/>
      <c r="D61" s="738" t="s">
        <v>1939</v>
      </c>
      <c r="E61" s="738"/>
      <c r="F61" s="738"/>
      <c r="G61" s="738"/>
      <c r="H61" s="738"/>
      <c r="I61" s="738"/>
      <c r="J61" s="738"/>
      <c r="K61" s="98">
        <f>SUM(AE37:AE52)</f>
        <v>75</v>
      </c>
      <c r="L61" s="729" t="s">
        <v>1940</v>
      </c>
      <c r="M61" s="729"/>
      <c r="N61" s="729"/>
      <c r="O61" s="729"/>
      <c r="P61" s="729" t="e">
        <f>SUM(#REF!,#REF!,#REF!)</f>
        <v>#REF!</v>
      </c>
      <c r="Q61" s="729"/>
      <c r="R61" s="729"/>
      <c r="S61" s="729"/>
      <c r="T61" s="729"/>
      <c r="U61" s="729"/>
      <c r="V61" s="729"/>
      <c r="W61" s="729"/>
      <c r="X61" s="729"/>
      <c r="Y61" s="729"/>
      <c r="Z61" s="729"/>
      <c r="AA61" s="91"/>
      <c r="AB61" s="91"/>
      <c r="AC61" s="155"/>
    </row>
    <row r="62" spans="1:49" ht="17.100000000000001" customHeight="1">
      <c r="A62" s="161"/>
      <c r="B62" s="90"/>
      <c r="C62" s="91"/>
      <c r="D62" s="722" t="s">
        <v>3605</v>
      </c>
      <c r="E62" s="723"/>
      <c r="F62" s="723"/>
      <c r="G62" s="723"/>
      <c r="H62" s="723"/>
      <c r="I62" s="723"/>
      <c r="J62" s="724"/>
      <c r="K62" s="98">
        <f>SUM(K60:K61)</f>
        <v>125</v>
      </c>
      <c r="L62" s="725" t="s">
        <v>1944</v>
      </c>
      <c r="M62" s="725"/>
      <c r="N62" s="725"/>
      <c r="O62" s="725"/>
      <c r="P62" s="725"/>
      <c r="Q62" s="725"/>
      <c r="R62" s="725"/>
      <c r="S62" s="725"/>
      <c r="T62" s="725"/>
      <c r="U62" s="725"/>
      <c r="V62" s="725"/>
      <c r="W62" s="725"/>
      <c r="X62" s="725"/>
      <c r="Y62" s="725"/>
      <c r="Z62" s="725"/>
      <c r="AA62" s="91"/>
      <c r="AB62" s="91"/>
      <c r="AC62" s="155"/>
    </row>
    <row r="63" spans="1:49" ht="17.100000000000001" customHeight="1">
      <c r="A63" s="161"/>
      <c r="B63" s="90"/>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155"/>
    </row>
    <row r="64" spans="1:49" ht="17.100000000000001" customHeight="1">
      <c r="A64" s="161"/>
      <c r="B64" s="90"/>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155"/>
    </row>
    <row r="65" spans="1:29" ht="17.100000000000001" customHeight="1">
      <c r="A65" s="161"/>
      <c r="B65" s="90"/>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155"/>
    </row>
    <row r="66" spans="1:29" ht="15" customHeight="1" thickBot="1">
      <c r="A66" s="166"/>
      <c r="B66" s="92"/>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56"/>
    </row>
    <row r="67" spans="1:29" ht="14.25" customHeight="1"/>
  </sheetData>
  <sheetProtection password="C486" sheet="1" objects="1" scenarios="1"/>
  <mergeCells count="140">
    <mergeCell ref="F40:G40"/>
    <mergeCell ref="I40:K40"/>
    <mergeCell ref="M40:O40"/>
    <mergeCell ref="S40:V40"/>
    <mergeCell ref="S16:V16"/>
    <mergeCell ref="S50:V50"/>
    <mergeCell ref="S20:V20"/>
    <mergeCell ref="F50:G50"/>
    <mergeCell ref="I50:K50"/>
    <mergeCell ref="F22:G22"/>
    <mergeCell ref="I22:K22"/>
    <mergeCell ref="M22:O22"/>
    <mergeCell ref="S22:V22"/>
    <mergeCell ref="S35:V35"/>
    <mergeCell ref="F37:G37"/>
    <mergeCell ref="F38:G38"/>
    <mergeCell ref="C32:J32"/>
    <mergeCell ref="M32:Y32"/>
    <mergeCell ref="C18:J18"/>
    <mergeCell ref="M18:Y18"/>
    <mergeCell ref="F51:G51"/>
    <mergeCell ref="I51:K51"/>
    <mergeCell ref="S51:V51"/>
    <mergeCell ref="F35:G35"/>
    <mergeCell ref="I35:K35"/>
    <mergeCell ref="M50:O50"/>
    <mergeCell ref="M51:O51"/>
    <mergeCell ref="L30:AA30"/>
    <mergeCell ref="C30:K30"/>
    <mergeCell ref="Z32:AA32"/>
    <mergeCell ref="F34:G34"/>
    <mergeCell ref="I34:K34"/>
    <mergeCell ref="S34:V34"/>
    <mergeCell ref="F39:G39"/>
    <mergeCell ref="I37:K37"/>
    <mergeCell ref="I39:K39"/>
    <mergeCell ref="S37:V37"/>
    <mergeCell ref="S38:V38"/>
    <mergeCell ref="S39:V39"/>
    <mergeCell ref="M34:O34"/>
    <mergeCell ref="M35:O35"/>
    <mergeCell ref="M37:O37"/>
    <mergeCell ref="M38:O38"/>
    <mergeCell ref="M39:O39"/>
    <mergeCell ref="Z24:AA24"/>
    <mergeCell ref="F27:G27"/>
    <mergeCell ref="I27:K27"/>
    <mergeCell ref="F28:G28"/>
    <mergeCell ref="I28:K28"/>
    <mergeCell ref="F26:G26"/>
    <mergeCell ref="I26:K26"/>
    <mergeCell ref="S27:V27"/>
    <mergeCell ref="M28:O28"/>
    <mergeCell ref="S28:V28"/>
    <mergeCell ref="M26:O26"/>
    <mergeCell ref="S26:V26"/>
    <mergeCell ref="M27:O27"/>
    <mergeCell ref="C24:J24"/>
    <mergeCell ref="M24:Y24"/>
    <mergeCell ref="D62:J62"/>
    <mergeCell ref="L59:Z59"/>
    <mergeCell ref="L60:Z60"/>
    <mergeCell ref="L61:Z61"/>
    <mergeCell ref="L62:Z62"/>
    <mergeCell ref="D59:J59"/>
    <mergeCell ref="C56:F57"/>
    <mergeCell ref="V56:AA57"/>
    <mergeCell ref="F52:G52"/>
    <mergeCell ref="I52:K52"/>
    <mergeCell ref="S52:V52"/>
    <mergeCell ref="D60:J60"/>
    <mergeCell ref="D61:J61"/>
    <mergeCell ref="M52:O52"/>
    <mergeCell ref="Z42:AA42"/>
    <mergeCell ref="C48:J48"/>
    <mergeCell ref="M48:Y48"/>
    <mergeCell ref="Z48:AA48"/>
    <mergeCell ref="F44:G44"/>
    <mergeCell ref="I44:K44"/>
    <mergeCell ref="S44:V44"/>
    <mergeCell ref="F45:G45"/>
    <mergeCell ref="I45:K45"/>
    <mergeCell ref="S45:V45"/>
    <mergeCell ref="F46:G46"/>
    <mergeCell ref="I46:K46"/>
    <mergeCell ref="C42:J42"/>
    <mergeCell ref="M42:Y42"/>
    <mergeCell ref="M44:O44"/>
    <mergeCell ref="M45:O45"/>
    <mergeCell ref="M46:O46"/>
    <mergeCell ref="S46:V46"/>
    <mergeCell ref="Z18:AA18"/>
    <mergeCell ref="Z12:AA12"/>
    <mergeCell ref="F16:G16"/>
    <mergeCell ref="I16:K16"/>
    <mergeCell ref="F20:G20"/>
    <mergeCell ref="I20:K20"/>
    <mergeCell ref="F21:G21"/>
    <mergeCell ref="I21:K21"/>
    <mergeCell ref="C12:J12"/>
    <mergeCell ref="M12:Y12"/>
    <mergeCell ref="F14:G14"/>
    <mergeCell ref="I14:K14"/>
    <mergeCell ref="F15:G15"/>
    <mergeCell ref="I15:K15"/>
    <mergeCell ref="M20:O20"/>
    <mergeCell ref="M21:O21"/>
    <mergeCell ref="S21:V21"/>
    <mergeCell ref="M14:O14"/>
    <mergeCell ref="S14:V14"/>
    <mergeCell ref="M15:O15"/>
    <mergeCell ref="S15:V15"/>
    <mergeCell ref="M16:O16"/>
    <mergeCell ref="F6:G6"/>
    <mergeCell ref="I6:K6"/>
    <mergeCell ref="I8:K8"/>
    <mergeCell ref="I9:K9"/>
    <mergeCell ref="I10:K10"/>
    <mergeCell ref="F8:G8"/>
    <mergeCell ref="F9:G9"/>
    <mergeCell ref="F10:G10"/>
    <mergeCell ref="M3:Y3"/>
    <mergeCell ref="M6:O6"/>
    <mergeCell ref="S5:V5"/>
    <mergeCell ref="S6:V6"/>
    <mergeCell ref="S8:V8"/>
    <mergeCell ref="M8:O8"/>
    <mergeCell ref="M9:O9"/>
    <mergeCell ref="M10:O10"/>
    <mergeCell ref="S9:V9"/>
    <mergeCell ref="S10:V10"/>
    <mergeCell ref="Z3:AA3"/>
    <mergeCell ref="F5:G5"/>
    <mergeCell ref="I5:K5"/>
    <mergeCell ref="B1:K1"/>
    <mergeCell ref="L1:AB1"/>
    <mergeCell ref="C2:K2"/>
    <mergeCell ref="L2:AA2"/>
    <mergeCell ref="C3:K3"/>
    <mergeCell ref="M5:O5"/>
  </mergeCells>
  <dataValidations count="3">
    <dataValidation type="list" allowBlank="1" showInputMessage="1" showErrorMessage="1" promptTitle="Information" prompt="R: Responsable 100%_x000a_M: Membre         50%" sqref="S8:V10 S44:V46 S50:V52 S14:V16 S20:V22 S26:V28 S37:V40">
      <formula1>"Responsable,Membre"</formula1>
    </dataValidation>
    <dataValidation allowBlank="1" showInputMessage="1" showErrorMessage="1" promptTitle="Information" prompt="R: Responsable 100%_x000a_M: Membre         50%" sqref="S5:V6 S34:V35"/>
    <dataValidation type="list" allowBlank="1" showInputMessage="1" showErrorMessage="1" sqref="Q26:Q28 Q44:Q46 Q50:Q52 Q8:Q10 Q20:Q22 Q14:Q16 Q37:Q40">
      <formula1>"2013,2014,2015"</formula1>
    </dataValidation>
  </dataValidations>
  <pageMargins left="0.19685039370078741" right="0.19685039370078741" top="0.59055118110236227" bottom="0.59055118110236227" header="0.31496062992125984" footer="0.31496062992125984"/>
  <pageSetup paperSize="9" scale="80"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sheetPr codeName="Feuil7">
    <tabColor theme="3" tint="0.39997558519241921"/>
  </sheetPr>
  <dimension ref="A1:AC29"/>
  <sheetViews>
    <sheetView showGridLines="0" showWhiteSpace="0" zoomScale="80" zoomScaleNormal="80" workbookViewId="0">
      <selection activeCell="L7" sqref="L7"/>
    </sheetView>
  </sheetViews>
  <sheetFormatPr baseColWidth="10" defaultColWidth="9.140625" defaultRowHeight="14.25"/>
  <cols>
    <col min="1" max="1" width="8" style="50" customWidth="1"/>
    <col min="2" max="2" width="0.7109375" style="50" customWidth="1"/>
    <col min="3" max="3" width="3.28515625" style="50" customWidth="1"/>
    <col min="4" max="4" width="5.140625" style="50" customWidth="1"/>
    <col min="5" max="5" width="0.7109375" style="50" customWidth="1"/>
    <col min="6" max="6" width="15.85546875" style="50" customWidth="1"/>
    <col min="7" max="7" width="24.140625" style="50" customWidth="1"/>
    <col min="8" max="8" width="0.85546875" style="50" customWidth="1"/>
    <col min="9" max="9" width="8.28515625" style="50" customWidth="1"/>
    <col min="10" max="10" width="12.140625" style="50" customWidth="1"/>
    <col min="11" max="11" width="0.7109375" style="50" customWidth="1"/>
    <col min="12" max="12" width="12.140625" style="50" customWidth="1"/>
    <col min="13" max="13" width="0.7109375" style="50" customWidth="1"/>
    <col min="14" max="14" width="12.140625" style="50" customWidth="1"/>
    <col min="15" max="15" width="0.7109375" style="50" customWidth="1"/>
    <col min="16" max="16" width="9.140625" style="50" customWidth="1"/>
    <col min="17" max="19" width="10.28515625" style="50" customWidth="1"/>
    <col min="20" max="20" width="18.5703125" style="50" customWidth="1"/>
    <col min="21" max="22" width="0.7109375" style="50" customWidth="1"/>
    <col min="23" max="23" width="7.7109375" style="50" customWidth="1"/>
    <col min="24" max="24" width="0.7109375" style="50" customWidth="1"/>
    <col min="25" max="26" width="9.140625" style="50"/>
    <col min="27" max="27" width="9.140625" style="50" customWidth="1"/>
    <col min="28" max="28" width="26.140625" style="50" customWidth="1"/>
    <col min="29" max="16384" width="9.140625" style="50"/>
  </cols>
  <sheetData>
    <row r="1" spans="1:29" ht="68.25" customHeight="1">
      <c r="A1" s="167" t="str">
        <f>CONCATENATE("Equipe"," ",'2.Pré. Eq'!AN5)</f>
        <v>Equipe 1</v>
      </c>
      <c r="B1" s="772" t="s">
        <v>3857</v>
      </c>
      <c r="C1" s="773"/>
      <c r="D1" s="773"/>
      <c r="E1" s="773"/>
      <c r="F1" s="773"/>
      <c r="G1" s="773"/>
      <c r="H1" s="773"/>
      <c r="I1" s="773"/>
      <c r="J1" s="773"/>
      <c r="K1" s="773"/>
      <c r="L1" s="773"/>
      <c r="M1" s="755" t="s">
        <v>3858</v>
      </c>
      <c r="N1" s="755"/>
      <c r="O1" s="755"/>
      <c r="P1" s="755"/>
      <c r="Q1" s="755"/>
      <c r="R1" s="755"/>
      <c r="S1" s="755"/>
      <c r="T1" s="755"/>
      <c r="U1" s="755"/>
      <c r="V1" s="755"/>
      <c r="W1" s="755"/>
      <c r="X1" s="756"/>
      <c r="Y1" s="157" t="str">
        <f>CONCATENATE("فرقة"," ",'2.Pré. Eq'!AN5)</f>
        <v>فرقة 1</v>
      </c>
    </row>
    <row r="2" spans="1:29" ht="17.100000000000001" customHeight="1">
      <c r="A2" s="154"/>
      <c r="B2" s="52"/>
      <c r="C2" s="775" t="s">
        <v>812</v>
      </c>
      <c r="D2" s="775"/>
      <c r="E2" s="775"/>
      <c r="F2" s="775"/>
      <c r="G2" s="775"/>
      <c r="H2" s="775"/>
      <c r="I2" s="775"/>
      <c r="J2" s="775"/>
      <c r="K2" s="775"/>
      <c r="L2" s="775"/>
      <c r="M2" s="775"/>
      <c r="N2" s="775"/>
      <c r="O2" s="775"/>
      <c r="P2" s="775"/>
      <c r="Q2" s="775"/>
      <c r="R2" s="775"/>
      <c r="S2" s="775"/>
      <c r="T2" s="775"/>
      <c r="U2" s="775"/>
      <c r="V2" s="775"/>
      <c r="W2" s="775"/>
      <c r="Y2" s="168"/>
      <c r="Z2" s="54"/>
      <c r="AA2" s="54"/>
      <c r="AB2" s="54"/>
      <c r="AC2" s="55"/>
    </row>
    <row r="3" spans="1:29" ht="16.5" customHeight="1">
      <c r="A3" s="155"/>
      <c r="B3" s="78"/>
      <c r="C3" s="774"/>
      <c r="D3" s="774"/>
      <c r="E3" s="774"/>
      <c r="F3" s="774"/>
      <c r="G3" s="774"/>
      <c r="H3" s="774"/>
      <c r="I3" s="774"/>
      <c r="J3" s="774"/>
      <c r="K3" s="774"/>
      <c r="L3" s="774"/>
      <c r="M3" s="774"/>
      <c r="N3" s="774"/>
      <c r="O3" s="774"/>
      <c r="P3" s="774"/>
      <c r="Q3" s="774"/>
      <c r="R3" s="774"/>
      <c r="S3" s="774"/>
      <c r="T3" s="774"/>
      <c r="U3" s="774"/>
      <c r="V3" s="774"/>
      <c r="W3" s="774"/>
      <c r="Y3" s="163"/>
      <c r="Z3" s="57"/>
      <c r="AA3" s="57"/>
      <c r="AB3" s="57"/>
      <c r="AC3" s="57"/>
    </row>
    <row r="4" spans="1:29" ht="3.95" customHeight="1">
      <c r="A4" s="155"/>
      <c r="B4" s="78"/>
      <c r="C4" s="78"/>
      <c r="D4" s="78"/>
      <c r="E4" s="78"/>
      <c r="F4" s="78"/>
      <c r="G4" s="78"/>
      <c r="H4" s="78"/>
      <c r="I4" s="78"/>
      <c r="J4" s="78"/>
      <c r="K4" s="78"/>
      <c r="L4" s="78"/>
      <c r="M4" s="78"/>
      <c r="N4" s="78"/>
      <c r="O4" s="78"/>
      <c r="P4" s="78"/>
      <c r="Q4" s="78"/>
      <c r="R4" s="78"/>
      <c r="S4" s="78"/>
      <c r="T4" s="78"/>
      <c r="U4" s="78"/>
      <c r="V4" s="78"/>
      <c r="Y4" s="163"/>
      <c r="Z4" s="100"/>
      <c r="AA4" s="100"/>
      <c r="AB4" s="100"/>
      <c r="AC4" s="57"/>
    </row>
    <row r="5" spans="1:29" ht="15" customHeight="1">
      <c r="A5" s="155"/>
      <c r="B5" s="78"/>
      <c r="C5" s="78"/>
      <c r="D5" s="751" t="s">
        <v>812</v>
      </c>
      <c r="E5" s="752"/>
      <c r="F5" s="752"/>
      <c r="G5" s="752"/>
      <c r="H5" s="752"/>
      <c r="I5" s="752"/>
      <c r="J5" s="753"/>
      <c r="K5" s="101"/>
      <c r="L5" s="104" t="s">
        <v>804</v>
      </c>
      <c r="M5" s="101"/>
      <c r="N5" s="104" t="s">
        <v>797</v>
      </c>
      <c r="O5" s="105"/>
      <c r="P5" s="776" t="s">
        <v>1952</v>
      </c>
      <c r="Q5" s="776"/>
      <c r="R5" s="776"/>
      <c r="S5" s="776"/>
      <c r="T5" s="776"/>
      <c r="Y5" s="163"/>
      <c r="Z5" s="75"/>
      <c r="AA5" s="75"/>
      <c r="AB5" s="75"/>
      <c r="AC5" s="76"/>
    </row>
    <row r="6" spans="1:29" s="77" customFormat="1" ht="3.95" customHeight="1">
      <c r="A6" s="155"/>
      <c r="B6" s="73"/>
      <c r="C6" s="73"/>
      <c r="D6" s="74"/>
      <c r="E6" s="74"/>
      <c r="F6" s="74"/>
      <c r="G6" s="74"/>
      <c r="H6" s="74"/>
      <c r="I6" s="74"/>
      <c r="J6" s="73"/>
      <c r="K6" s="73"/>
      <c r="L6" s="73"/>
      <c r="M6" s="73"/>
      <c r="O6" s="73"/>
      <c r="P6" s="73"/>
      <c r="Q6" s="73"/>
      <c r="R6" s="73"/>
      <c r="S6" s="73"/>
      <c r="T6" s="73"/>
      <c r="Y6" s="163"/>
      <c r="Z6" s="75"/>
      <c r="AA6" s="75"/>
      <c r="AB6" s="75"/>
      <c r="AC6" s="76"/>
    </row>
    <row r="7" spans="1:29" ht="27" customHeight="1">
      <c r="A7" s="155"/>
      <c r="B7" s="78"/>
      <c r="C7" s="78"/>
      <c r="D7" s="748" t="s">
        <v>1947</v>
      </c>
      <c r="E7" s="749"/>
      <c r="F7" s="749"/>
      <c r="G7" s="749"/>
      <c r="H7" s="749"/>
      <c r="I7" s="749"/>
      <c r="J7" s="750"/>
      <c r="K7" s="95"/>
      <c r="L7" s="375"/>
      <c r="M7" s="371"/>
      <c r="N7" s="375"/>
      <c r="P7" s="766" t="s">
        <v>1948</v>
      </c>
      <c r="Q7" s="767"/>
      <c r="R7" s="767"/>
      <c r="S7" s="767"/>
      <c r="T7" s="768"/>
      <c r="Y7" s="165"/>
      <c r="Z7" s="53"/>
      <c r="AA7" s="53"/>
      <c r="AB7" s="53"/>
      <c r="AC7" s="55"/>
    </row>
    <row r="8" spans="1:29" ht="27" customHeight="1">
      <c r="A8" s="155"/>
      <c r="B8" s="78"/>
      <c r="C8" s="78"/>
      <c r="D8" s="748" t="s">
        <v>1950</v>
      </c>
      <c r="E8" s="749" t="s">
        <v>813</v>
      </c>
      <c r="F8" s="749" t="s">
        <v>813</v>
      </c>
      <c r="G8" s="749" t="s">
        <v>813</v>
      </c>
      <c r="H8" s="749"/>
      <c r="I8" s="749"/>
      <c r="J8" s="750"/>
      <c r="K8" s="95"/>
      <c r="L8" s="375"/>
      <c r="M8" s="371"/>
      <c r="N8" s="375"/>
      <c r="P8" s="766" t="s">
        <v>1949</v>
      </c>
      <c r="Q8" s="767" t="s">
        <v>1949</v>
      </c>
      <c r="R8" s="767" t="s">
        <v>1949</v>
      </c>
      <c r="S8" s="767" t="s">
        <v>1949</v>
      </c>
      <c r="T8" s="768" t="s">
        <v>1949</v>
      </c>
      <c r="Y8" s="163"/>
      <c r="Z8" s="75"/>
      <c r="AA8" s="75"/>
      <c r="AB8" s="102"/>
      <c r="AC8" s="76"/>
    </row>
    <row r="9" spans="1:29" ht="27" customHeight="1">
      <c r="A9" s="155"/>
      <c r="B9" s="78"/>
      <c r="C9" s="78"/>
      <c r="D9" s="748" t="s">
        <v>1951</v>
      </c>
      <c r="E9" s="749" t="s">
        <v>814</v>
      </c>
      <c r="F9" s="749" t="s">
        <v>814</v>
      </c>
      <c r="G9" s="749" t="s">
        <v>814</v>
      </c>
      <c r="H9" s="749"/>
      <c r="I9" s="749"/>
      <c r="J9" s="750"/>
      <c r="K9" s="95"/>
      <c r="L9" s="375"/>
      <c r="M9" s="371"/>
      <c r="N9" s="375"/>
      <c r="P9" s="769" t="s">
        <v>1953</v>
      </c>
      <c r="Q9" s="770"/>
      <c r="R9" s="770"/>
      <c r="S9" s="770"/>
      <c r="T9" s="771"/>
      <c r="Y9" s="163"/>
      <c r="Z9" s="75"/>
      <c r="AA9" s="75"/>
      <c r="AB9" s="103"/>
      <c r="AC9" s="76"/>
    </row>
    <row r="10" spans="1:29" ht="27" customHeight="1">
      <c r="A10" s="155"/>
      <c r="B10" s="78"/>
      <c r="C10" s="78"/>
      <c r="D10" s="748" t="s">
        <v>3875</v>
      </c>
      <c r="E10" s="749"/>
      <c r="F10" s="749"/>
      <c r="G10" s="749"/>
      <c r="H10" s="749"/>
      <c r="I10" s="749"/>
      <c r="J10" s="750"/>
      <c r="K10" s="95"/>
      <c r="L10" s="375"/>
      <c r="M10" s="371"/>
      <c r="N10" s="375"/>
      <c r="P10" s="769" t="s">
        <v>3876</v>
      </c>
      <c r="Q10" s="770"/>
      <c r="R10" s="770"/>
      <c r="S10" s="770"/>
      <c r="T10" s="771"/>
      <c r="Y10" s="163"/>
      <c r="Z10" s="75"/>
      <c r="AA10" s="75"/>
      <c r="AB10" s="103"/>
      <c r="AC10" s="76"/>
    </row>
    <row r="11" spans="1:29" ht="15" customHeight="1">
      <c r="A11" s="155"/>
      <c r="D11" s="763" t="s">
        <v>801</v>
      </c>
      <c r="E11" s="764"/>
      <c r="F11" s="764"/>
      <c r="G11" s="764"/>
      <c r="H11" s="764"/>
      <c r="I11" s="764"/>
      <c r="J11" s="765"/>
      <c r="K11" s="97"/>
      <c r="L11" s="375"/>
      <c r="M11" s="377"/>
      <c r="N11" s="374"/>
      <c r="P11" s="754" t="s">
        <v>1955</v>
      </c>
      <c r="Q11" s="754"/>
      <c r="R11" s="754"/>
      <c r="S11" s="754"/>
      <c r="T11" s="754"/>
      <c r="Y11" s="155"/>
    </row>
    <row r="12" spans="1:29" ht="15" customHeight="1">
      <c r="A12" s="155"/>
      <c r="Y12" s="155"/>
    </row>
    <row r="13" spans="1:29" ht="15" customHeight="1">
      <c r="A13" s="155"/>
      <c r="Y13" s="155"/>
    </row>
    <row r="14" spans="1:29" ht="15" customHeight="1">
      <c r="A14" s="155"/>
      <c r="F14" s="171"/>
      <c r="Y14" s="155"/>
    </row>
    <row r="15" spans="1:29" ht="15" customHeight="1" thickBot="1">
      <c r="A15" s="155"/>
      <c r="Y15" s="155"/>
    </row>
    <row r="16" spans="1:29" ht="15" customHeight="1">
      <c r="A16" s="155"/>
      <c r="B16" s="89"/>
      <c r="C16" s="89"/>
      <c r="D16" s="89"/>
      <c r="E16" s="89"/>
      <c r="F16" s="89"/>
      <c r="G16" s="89"/>
      <c r="H16" s="89"/>
      <c r="I16" s="89"/>
      <c r="J16" s="89"/>
      <c r="K16" s="89"/>
      <c r="L16" s="89"/>
      <c r="M16" s="89"/>
      <c r="N16" s="89"/>
      <c r="O16" s="89"/>
      <c r="P16" s="89"/>
      <c r="Q16" s="89"/>
      <c r="R16" s="89"/>
      <c r="S16" s="89"/>
      <c r="T16" s="89"/>
      <c r="U16" s="89"/>
      <c r="V16" s="89"/>
      <c r="W16" s="89"/>
      <c r="X16" s="89"/>
      <c r="Y16" s="155"/>
    </row>
    <row r="17" spans="1:25" ht="15" customHeight="1">
      <c r="A17" s="155"/>
      <c r="B17" s="91"/>
      <c r="C17" s="91"/>
      <c r="D17" s="91"/>
      <c r="E17" s="91"/>
      <c r="F17" s="91"/>
      <c r="G17" s="91"/>
      <c r="H17" s="91"/>
      <c r="I17" s="91"/>
      <c r="J17" s="91"/>
      <c r="K17" s="91"/>
      <c r="L17" s="91"/>
      <c r="M17" s="91"/>
      <c r="N17" s="91"/>
      <c r="O17" s="91"/>
      <c r="P17" s="91"/>
      <c r="Q17" s="91"/>
      <c r="R17" s="91"/>
      <c r="S17" s="91"/>
      <c r="T17" s="91"/>
      <c r="U17" s="91"/>
      <c r="V17" s="91"/>
      <c r="W17" s="91"/>
      <c r="X17" s="91"/>
      <c r="Y17" s="155"/>
    </row>
    <row r="18" spans="1:25" ht="17.100000000000001" customHeight="1">
      <c r="A18" s="155"/>
      <c r="B18" s="91"/>
      <c r="C18" s="91"/>
      <c r="D18" s="747" t="str">
        <f>IF('2.Pré. Eq'!AN5="","Bilan Récapitulatif de l’Equipe",CONCATENATE("Bilan Récapitulatif de l’Equipe"," ",'2.Pré. Eq'!AN5))</f>
        <v>Bilan Récapitulatif de l’Equipe 1</v>
      </c>
      <c r="E18" s="747"/>
      <c r="F18" s="747"/>
      <c r="G18" s="747"/>
      <c r="H18" s="747"/>
      <c r="I18" s="747"/>
      <c r="J18" s="747"/>
      <c r="K18" s="747"/>
      <c r="L18" s="747"/>
      <c r="M18" s="747"/>
      <c r="N18" s="747"/>
      <c r="O18" s="747"/>
      <c r="P18" s="747"/>
      <c r="Q18" s="747"/>
      <c r="R18" s="747"/>
      <c r="S18" s="747"/>
      <c r="T18" s="747"/>
      <c r="U18" s="747"/>
      <c r="V18" s="91"/>
      <c r="W18" s="91"/>
      <c r="X18" s="91"/>
      <c r="Y18" s="155"/>
    </row>
    <row r="19" spans="1:25" ht="17.100000000000001" customHeight="1">
      <c r="A19" s="155"/>
      <c r="B19" s="91"/>
      <c r="C19" s="91"/>
      <c r="D19" s="747"/>
      <c r="E19" s="747"/>
      <c r="F19" s="747"/>
      <c r="G19" s="747"/>
      <c r="H19" s="747"/>
      <c r="I19" s="747"/>
      <c r="J19" s="747"/>
      <c r="K19" s="747"/>
      <c r="L19" s="747"/>
      <c r="M19" s="747"/>
      <c r="N19" s="747"/>
      <c r="O19" s="747"/>
      <c r="P19" s="747"/>
      <c r="Q19" s="747"/>
      <c r="R19" s="747"/>
      <c r="S19" s="747"/>
      <c r="T19" s="747"/>
      <c r="U19" s="747"/>
      <c r="V19" s="91"/>
      <c r="W19" s="91"/>
      <c r="X19" s="91"/>
      <c r="Y19" s="155"/>
    </row>
    <row r="20" spans="1:25" ht="17.100000000000001" customHeight="1">
      <c r="A20" s="155"/>
      <c r="B20" s="91"/>
      <c r="C20" s="91"/>
      <c r="D20" s="746" t="s">
        <v>3869</v>
      </c>
      <c r="E20" s="746"/>
      <c r="F20" s="746"/>
      <c r="G20" s="746"/>
      <c r="H20" s="746"/>
      <c r="I20" s="746"/>
      <c r="J20" s="746"/>
      <c r="K20" s="746"/>
      <c r="L20" s="745">
        <f>Eq.PS!R183</f>
        <v>1312.4999999999998</v>
      </c>
      <c r="M20" s="745"/>
      <c r="N20" s="742" t="s">
        <v>2036</v>
      </c>
      <c r="O20" s="743"/>
      <c r="P20" s="743"/>
      <c r="Q20" s="743"/>
      <c r="R20" s="743"/>
      <c r="S20" s="743"/>
      <c r="T20" s="743"/>
      <c r="U20" s="744"/>
      <c r="V20" s="91"/>
      <c r="W20" s="91"/>
      <c r="X20" s="91"/>
      <c r="Y20" s="155"/>
    </row>
    <row r="21" spans="1:25" ht="17.100000000000001" customHeight="1">
      <c r="A21" s="155"/>
      <c r="B21" s="91"/>
      <c r="C21" s="91"/>
      <c r="D21" s="746" t="s">
        <v>3870</v>
      </c>
      <c r="E21" s="746"/>
      <c r="F21" s="746"/>
      <c r="G21" s="746"/>
      <c r="H21" s="746"/>
      <c r="I21" s="746"/>
      <c r="J21" s="746"/>
      <c r="K21" s="746"/>
      <c r="L21" s="745">
        <f>Eq.Ray!N362</f>
        <v>332</v>
      </c>
      <c r="M21" s="745"/>
      <c r="N21" s="742" t="s">
        <v>3872</v>
      </c>
      <c r="O21" s="743"/>
      <c r="P21" s="743"/>
      <c r="Q21" s="743"/>
      <c r="R21" s="743"/>
      <c r="S21" s="743"/>
      <c r="T21" s="743"/>
      <c r="U21" s="744"/>
      <c r="V21" s="91"/>
      <c r="W21" s="91"/>
      <c r="X21" s="91"/>
      <c r="Y21" s="155"/>
    </row>
    <row r="22" spans="1:25" ht="35.25" customHeight="1">
      <c r="A22" s="155"/>
      <c r="B22" s="91"/>
      <c r="C22" s="91"/>
      <c r="D22" s="738" t="s">
        <v>3855</v>
      </c>
      <c r="E22" s="738"/>
      <c r="F22" s="738"/>
      <c r="G22" s="738"/>
      <c r="H22" s="738"/>
      <c r="I22" s="738"/>
      <c r="J22" s="738"/>
      <c r="K22" s="738"/>
      <c r="L22" s="745">
        <f>Eq.Adéq!K62</f>
        <v>125</v>
      </c>
      <c r="M22" s="745"/>
      <c r="N22" s="742" t="s">
        <v>3873</v>
      </c>
      <c r="O22" s="743"/>
      <c r="P22" s="743"/>
      <c r="Q22" s="743"/>
      <c r="R22" s="743"/>
      <c r="S22" s="743"/>
      <c r="T22" s="743"/>
      <c r="U22" s="744"/>
      <c r="V22" s="91"/>
      <c r="W22" s="91"/>
      <c r="X22" s="91"/>
      <c r="Y22" s="155"/>
    </row>
    <row r="23" spans="1:25" ht="17.100000000000001" customHeight="1">
      <c r="A23" s="155"/>
      <c r="B23" s="91"/>
      <c r="C23" s="91"/>
      <c r="D23" s="746" t="s">
        <v>3871</v>
      </c>
      <c r="E23" s="746"/>
      <c r="F23" s="746"/>
      <c r="G23" s="746"/>
      <c r="H23" s="746"/>
      <c r="I23" s="746"/>
      <c r="J23" s="746"/>
      <c r="K23" s="746"/>
      <c r="L23" s="745"/>
      <c r="M23" s="745"/>
      <c r="N23" s="742" t="s">
        <v>3874</v>
      </c>
      <c r="O23" s="743"/>
      <c r="P23" s="743"/>
      <c r="Q23" s="743"/>
      <c r="R23" s="743"/>
      <c r="S23" s="743"/>
      <c r="T23" s="743"/>
      <c r="U23" s="744"/>
      <c r="V23" s="91"/>
      <c r="W23" s="91"/>
      <c r="X23" s="91"/>
      <c r="Y23" s="155"/>
    </row>
    <row r="24" spans="1:25" ht="17.100000000000001" customHeight="1">
      <c r="A24" s="155"/>
      <c r="B24" s="91"/>
      <c r="C24" s="91"/>
      <c r="D24" s="757" t="s">
        <v>801</v>
      </c>
      <c r="E24" s="758"/>
      <c r="F24" s="758"/>
      <c r="G24" s="758"/>
      <c r="H24" s="758"/>
      <c r="I24" s="758"/>
      <c r="J24" s="758"/>
      <c r="K24" s="759"/>
      <c r="L24" s="758">
        <f>SUM(L20:M22)</f>
        <v>1769.4999999999998</v>
      </c>
      <c r="M24" s="759"/>
      <c r="N24" s="757" t="s">
        <v>3859</v>
      </c>
      <c r="O24" s="758"/>
      <c r="P24" s="758"/>
      <c r="Q24" s="758"/>
      <c r="R24" s="758"/>
      <c r="S24" s="758"/>
      <c r="T24" s="758"/>
      <c r="U24" s="759"/>
      <c r="V24" s="91"/>
      <c r="W24" s="91"/>
      <c r="X24" s="91"/>
      <c r="Y24" s="155"/>
    </row>
    <row r="25" spans="1:25" ht="17.100000000000001" customHeight="1">
      <c r="A25" s="155"/>
      <c r="B25" s="91"/>
      <c r="C25" s="91"/>
      <c r="D25" s="760"/>
      <c r="E25" s="761"/>
      <c r="F25" s="761"/>
      <c r="G25" s="761"/>
      <c r="H25" s="761"/>
      <c r="I25" s="761"/>
      <c r="J25" s="761"/>
      <c r="K25" s="762"/>
      <c r="L25" s="761"/>
      <c r="M25" s="762"/>
      <c r="N25" s="760"/>
      <c r="O25" s="761"/>
      <c r="P25" s="761"/>
      <c r="Q25" s="761"/>
      <c r="R25" s="761"/>
      <c r="S25" s="761"/>
      <c r="T25" s="761"/>
      <c r="U25" s="762"/>
      <c r="V25" s="91"/>
      <c r="W25" s="91"/>
      <c r="X25" s="91"/>
      <c r="Y25" s="155"/>
    </row>
    <row r="26" spans="1:25" ht="15" customHeight="1">
      <c r="A26" s="155"/>
      <c r="B26" s="91"/>
      <c r="C26" s="91"/>
      <c r="D26" s="91"/>
      <c r="E26" s="91"/>
      <c r="F26" s="91"/>
      <c r="G26" s="91"/>
      <c r="H26" s="91"/>
      <c r="I26" s="91"/>
      <c r="J26" s="91"/>
      <c r="K26" s="91"/>
      <c r="L26" s="91"/>
      <c r="M26" s="91"/>
      <c r="N26" s="91"/>
      <c r="O26" s="91"/>
      <c r="P26" s="91"/>
      <c r="Q26" s="91"/>
      <c r="R26" s="91"/>
      <c r="S26" s="91"/>
      <c r="T26" s="91"/>
      <c r="U26" s="91"/>
      <c r="V26" s="91"/>
      <c r="W26" s="91"/>
      <c r="X26" s="91"/>
      <c r="Y26" s="155"/>
    </row>
    <row r="27" spans="1:25" ht="15" customHeight="1">
      <c r="A27" s="155"/>
      <c r="B27" s="91"/>
      <c r="C27" s="91"/>
      <c r="D27" s="91"/>
      <c r="E27" s="91"/>
      <c r="F27" s="91"/>
      <c r="G27" s="91"/>
      <c r="H27" s="91"/>
      <c r="I27" s="91"/>
      <c r="J27" s="91"/>
      <c r="K27" s="91"/>
      <c r="L27" s="91"/>
      <c r="M27" s="91"/>
      <c r="N27" s="91"/>
      <c r="O27" s="91"/>
      <c r="P27" s="91"/>
      <c r="Q27" s="91"/>
      <c r="R27" s="91"/>
      <c r="S27" s="91"/>
      <c r="T27" s="91"/>
      <c r="U27" s="91"/>
      <c r="V27" s="91"/>
      <c r="W27" s="91"/>
      <c r="X27" s="91"/>
      <c r="Y27" s="155"/>
    </row>
    <row r="28" spans="1:25">
      <c r="A28" s="155"/>
      <c r="B28" s="91"/>
      <c r="C28" s="91"/>
      <c r="D28" s="91"/>
      <c r="E28" s="91"/>
      <c r="F28" s="91"/>
      <c r="G28" s="91"/>
      <c r="H28" s="91"/>
      <c r="I28" s="91"/>
      <c r="J28" s="91"/>
      <c r="K28" s="91"/>
      <c r="L28" s="91"/>
      <c r="M28" s="91"/>
      <c r="N28" s="91"/>
      <c r="O28" s="91"/>
      <c r="P28" s="91"/>
      <c r="Q28" s="91"/>
      <c r="R28" s="91"/>
      <c r="S28" s="91"/>
      <c r="T28" s="91"/>
      <c r="U28" s="91"/>
      <c r="V28" s="91"/>
      <c r="W28" s="91"/>
      <c r="X28" s="91"/>
      <c r="Y28" s="155"/>
    </row>
    <row r="29" spans="1:25" ht="15" thickBot="1">
      <c r="A29" s="156"/>
      <c r="B29" s="93"/>
      <c r="C29" s="93"/>
      <c r="D29" s="93"/>
      <c r="E29" s="93"/>
      <c r="F29" s="93"/>
      <c r="G29" s="93"/>
      <c r="H29" s="93"/>
      <c r="I29" s="93"/>
      <c r="J29" s="93"/>
      <c r="K29" s="93"/>
      <c r="L29" s="93"/>
      <c r="M29" s="93"/>
      <c r="N29" s="93"/>
      <c r="O29" s="93"/>
      <c r="P29" s="93"/>
      <c r="Q29" s="93"/>
      <c r="R29" s="93"/>
      <c r="S29" s="93"/>
      <c r="T29" s="93"/>
      <c r="U29" s="93"/>
      <c r="V29" s="93"/>
      <c r="W29" s="93"/>
      <c r="X29" s="93"/>
      <c r="Y29" s="156"/>
    </row>
  </sheetData>
  <sheetProtection password="C486" sheet="1" objects="1" scenarios="1"/>
  <mergeCells count="32">
    <mergeCell ref="M1:X1"/>
    <mergeCell ref="D24:K25"/>
    <mergeCell ref="L24:M25"/>
    <mergeCell ref="N24:U25"/>
    <mergeCell ref="D7:J7"/>
    <mergeCell ref="D8:J8"/>
    <mergeCell ref="D9:J9"/>
    <mergeCell ref="D11:J11"/>
    <mergeCell ref="P7:T7"/>
    <mergeCell ref="P8:T8"/>
    <mergeCell ref="P9:T9"/>
    <mergeCell ref="P10:T10"/>
    <mergeCell ref="B1:L1"/>
    <mergeCell ref="C3:W3"/>
    <mergeCell ref="C2:W2"/>
    <mergeCell ref="P5:T5"/>
    <mergeCell ref="D18:U19"/>
    <mergeCell ref="D10:J10"/>
    <mergeCell ref="D5:J5"/>
    <mergeCell ref="P11:T11"/>
    <mergeCell ref="D22:K22"/>
    <mergeCell ref="N20:U20"/>
    <mergeCell ref="N21:U21"/>
    <mergeCell ref="N22:U22"/>
    <mergeCell ref="N23:U23"/>
    <mergeCell ref="L20:M20"/>
    <mergeCell ref="D23:K23"/>
    <mergeCell ref="D20:K20"/>
    <mergeCell ref="D21:K21"/>
    <mergeCell ref="L22:M22"/>
    <mergeCell ref="L23:M23"/>
    <mergeCell ref="L21:M21"/>
  </mergeCells>
  <pageMargins left="0.19685039370078741" right="0.19685039370078741" top="0.59055118110236227" bottom="0.59055118110236227" header="0.31496062992125984" footer="0.31496062992125984"/>
  <pageSetup paperSize="9" scale="80" orientation="portrait" horizontalDpi="4294967292" verticalDpi="0" r:id="rId1"/>
  <drawing r:id="rId2"/>
</worksheet>
</file>

<file path=xl/worksheets/sheet7.xml><?xml version="1.0" encoding="utf-8"?>
<worksheet xmlns="http://schemas.openxmlformats.org/spreadsheetml/2006/main" xmlns:r="http://schemas.openxmlformats.org/officeDocument/2006/relationships">
  <sheetPr codeName="Feuil8">
    <tabColor theme="7" tint="-0.249977111117893"/>
  </sheetPr>
  <dimension ref="A1:S639"/>
  <sheetViews>
    <sheetView showGridLines="0" topLeftCell="A346" workbookViewId="0">
      <selection activeCell="C22" sqref="C22"/>
    </sheetView>
  </sheetViews>
  <sheetFormatPr baseColWidth="10" defaultRowHeight="15"/>
  <cols>
    <col min="1" max="1" width="9.28515625" customWidth="1"/>
    <col min="2" max="2" width="48.7109375" customWidth="1"/>
    <col min="3" max="3" width="50.5703125" customWidth="1"/>
    <col min="4" max="4" width="0" hidden="1" customWidth="1"/>
    <col min="5" max="5" width="8.42578125" customWidth="1"/>
    <col min="6" max="6" width="10.42578125" customWidth="1"/>
    <col min="7" max="7" width="48.28515625" customWidth="1"/>
    <col min="8" max="8" width="49.42578125" customWidth="1"/>
    <col min="9" max="14" width="0" hidden="1" customWidth="1"/>
  </cols>
  <sheetData>
    <row r="1" spans="1:19" ht="85.5" customHeight="1">
      <c r="A1" s="779"/>
      <c r="B1" s="779"/>
      <c r="C1" s="779"/>
      <c r="D1" s="43"/>
      <c r="E1" s="43"/>
      <c r="F1" s="43"/>
      <c r="G1" s="43"/>
      <c r="H1" s="43"/>
      <c r="I1" s="43"/>
      <c r="J1" s="43"/>
      <c r="K1" s="43"/>
      <c r="L1" s="43"/>
      <c r="M1" s="43"/>
      <c r="N1" s="43"/>
      <c r="O1" s="43"/>
      <c r="P1" s="43"/>
      <c r="Q1" s="43"/>
      <c r="R1" s="43"/>
      <c r="S1" s="43"/>
    </row>
    <row r="2" spans="1:19" ht="39.950000000000003" customHeight="1">
      <c r="A2" s="780" t="s">
        <v>1608</v>
      </c>
      <c r="B2" s="780"/>
      <c r="C2" s="780"/>
      <c r="D2" s="107"/>
      <c r="E2" s="107"/>
      <c r="F2" s="107"/>
      <c r="G2" s="107"/>
      <c r="H2" s="107"/>
      <c r="I2" s="43"/>
      <c r="J2" s="43"/>
      <c r="K2" s="43"/>
      <c r="L2" s="43"/>
      <c r="M2" s="43"/>
      <c r="N2" s="43"/>
      <c r="O2" s="43"/>
      <c r="P2" s="43"/>
      <c r="Q2" s="43"/>
      <c r="R2" s="43"/>
      <c r="S2" s="43"/>
    </row>
    <row r="3" spans="1:19" ht="18">
      <c r="A3" s="378" t="s">
        <v>6</v>
      </c>
      <c r="B3" s="378" t="s">
        <v>7</v>
      </c>
      <c r="C3" s="378" t="s">
        <v>8</v>
      </c>
      <c r="D3" s="107"/>
      <c r="E3" s="107"/>
      <c r="F3" s="107"/>
      <c r="G3" s="107"/>
      <c r="H3" s="107"/>
      <c r="I3" s="43"/>
      <c r="J3" s="43"/>
      <c r="K3" s="43"/>
      <c r="L3" s="43"/>
      <c r="M3" s="43"/>
      <c r="N3" s="43"/>
      <c r="O3" s="43"/>
      <c r="P3" s="43"/>
      <c r="Q3" s="43"/>
      <c r="R3" s="43"/>
      <c r="S3" s="43"/>
    </row>
    <row r="4" spans="1:19" ht="15.75">
      <c r="A4" s="379" t="s">
        <v>9</v>
      </c>
      <c r="B4" s="380" t="s">
        <v>10</v>
      </c>
      <c r="C4" s="380" t="s">
        <v>11</v>
      </c>
      <c r="D4" s="107"/>
      <c r="E4" s="107"/>
      <c r="F4" s="107"/>
      <c r="G4" s="107"/>
      <c r="H4" s="107"/>
      <c r="I4" s="43"/>
      <c r="J4" s="43"/>
      <c r="K4" s="43"/>
      <c r="L4" s="43"/>
      <c r="M4" s="43"/>
      <c r="N4" s="43"/>
      <c r="O4" s="43"/>
      <c r="P4" s="43"/>
      <c r="Q4" s="43"/>
      <c r="R4" s="43"/>
      <c r="S4" s="43"/>
    </row>
    <row r="5" spans="1:19" ht="15.75">
      <c r="A5" s="381" t="s">
        <v>12</v>
      </c>
      <c r="B5" s="382" t="s">
        <v>13</v>
      </c>
      <c r="C5" s="382" t="s">
        <v>14</v>
      </c>
      <c r="D5" s="107"/>
      <c r="E5" s="107"/>
      <c r="F5" s="107"/>
      <c r="G5" s="107"/>
      <c r="H5" s="107"/>
      <c r="I5" s="43"/>
      <c r="J5" s="43"/>
      <c r="K5" s="43"/>
      <c r="L5" s="43"/>
      <c r="M5" s="43"/>
      <c r="N5" s="43"/>
      <c r="O5" s="43"/>
      <c r="P5" s="43"/>
      <c r="Q5" s="43"/>
      <c r="R5" s="43"/>
      <c r="S5" s="43"/>
    </row>
    <row r="6" spans="1:19" ht="15.75">
      <c r="A6" s="107"/>
      <c r="B6" s="107"/>
      <c r="C6" s="107"/>
      <c r="D6" s="107"/>
      <c r="E6" s="107"/>
      <c r="F6" s="107"/>
      <c r="G6" s="107"/>
      <c r="H6" s="107"/>
      <c r="I6" s="43"/>
      <c r="J6" s="43"/>
      <c r="K6" s="43"/>
      <c r="L6" s="43"/>
      <c r="M6" s="43"/>
      <c r="N6" s="43"/>
      <c r="O6" s="43"/>
      <c r="P6" s="43"/>
      <c r="Q6" s="43"/>
      <c r="R6" s="43"/>
      <c r="S6" s="43"/>
    </row>
    <row r="7" spans="1:19" ht="18">
      <c r="A7" s="378" t="s">
        <v>6</v>
      </c>
      <c r="B7" s="378" t="s">
        <v>15</v>
      </c>
      <c r="C7" s="378" t="s">
        <v>16</v>
      </c>
      <c r="D7" s="383"/>
      <c r="E7" s="383"/>
      <c r="F7" s="107"/>
      <c r="G7" s="107"/>
      <c r="H7" s="107"/>
      <c r="I7" s="43"/>
      <c r="J7" s="43"/>
      <c r="K7" s="43"/>
      <c r="L7" s="43"/>
      <c r="M7" s="43"/>
      <c r="N7" s="43"/>
      <c r="O7" s="43"/>
      <c r="P7" s="43"/>
      <c r="Q7" s="43"/>
      <c r="R7" s="43"/>
      <c r="S7" s="43"/>
    </row>
    <row r="8" spans="1:19" ht="15.75">
      <c r="A8" s="379" t="s">
        <v>17</v>
      </c>
      <c r="B8" s="384" t="s">
        <v>27</v>
      </c>
      <c r="C8" s="384" t="s">
        <v>28</v>
      </c>
      <c r="D8" s="385" t="s">
        <v>1609</v>
      </c>
      <c r="E8" s="385"/>
      <c r="F8" s="107"/>
      <c r="G8" s="107"/>
      <c r="H8" s="107"/>
      <c r="I8" s="43"/>
      <c r="J8" s="43"/>
      <c r="K8" s="43"/>
      <c r="L8" s="43"/>
      <c r="M8" s="43"/>
      <c r="N8" s="43"/>
      <c r="O8" s="43"/>
      <c r="P8" s="43"/>
      <c r="Q8" s="43"/>
      <c r="R8" s="43"/>
      <c r="S8" s="43"/>
    </row>
    <row r="9" spans="1:19" ht="15.75">
      <c r="A9" s="386" t="s">
        <v>20</v>
      </c>
      <c r="B9" s="384" t="s">
        <v>21</v>
      </c>
      <c r="C9" s="384" t="s">
        <v>22</v>
      </c>
      <c r="D9" s="385" t="s">
        <v>1609</v>
      </c>
      <c r="E9" s="385"/>
      <c r="F9" s="107"/>
      <c r="G9" s="107"/>
      <c r="H9" s="107"/>
      <c r="I9" s="43"/>
      <c r="J9" s="43"/>
      <c r="K9" s="43"/>
      <c r="L9" s="46" t="s">
        <v>18</v>
      </c>
      <c r="M9" s="43"/>
      <c r="N9" s="43"/>
      <c r="O9" s="43"/>
      <c r="P9" s="43"/>
      <c r="Q9" s="43"/>
      <c r="R9" s="43"/>
      <c r="S9" s="43"/>
    </row>
    <row r="10" spans="1:19" ht="15.75">
      <c r="A10" s="386" t="s">
        <v>23</v>
      </c>
      <c r="B10" s="384" t="s">
        <v>33</v>
      </c>
      <c r="C10" s="384" t="s">
        <v>34</v>
      </c>
      <c r="D10" s="385" t="s">
        <v>1609</v>
      </c>
      <c r="E10" s="385"/>
      <c r="F10" s="107"/>
      <c r="G10" s="107"/>
      <c r="H10" s="107"/>
      <c r="I10" s="43"/>
      <c r="J10" s="43"/>
      <c r="K10" s="43"/>
      <c r="L10" s="47" t="s">
        <v>21</v>
      </c>
      <c r="M10" s="43"/>
      <c r="N10" s="43"/>
      <c r="O10" s="43"/>
      <c r="P10" s="43"/>
      <c r="Q10" s="43"/>
      <c r="R10" s="43"/>
      <c r="S10" s="43"/>
    </row>
    <row r="11" spans="1:19" ht="15.75">
      <c r="A11" s="386" t="s">
        <v>38</v>
      </c>
      <c r="B11" s="382" t="s">
        <v>18</v>
      </c>
      <c r="C11" s="382" t="s">
        <v>19</v>
      </c>
      <c r="D11" s="385" t="s">
        <v>1610</v>
      </c>
      <c r="E11" s="385"/>
      <c r="F11" s="107"/>
      <c r="G11" s="107"/>
      <c r="H11" s="107"/>
      <c r="I11" s="43"/>
      <c r="J11" s="43"/>
      <c r="K11" s="43"/>
      <c r="L11" s="48" t="s">
        <v>24</v>
      </c>
      <c r="M11" s="43"/>
      <c r="N11" s="43"/>
      <c r="O11" s="43"/>
      <c r="P11" s="43"/>
      <c r="Q11" s="43"/>
      <c r="R11" s="43"/>
      <c r="S11" s="43"/>
    </row>
    <row r="12" spans="1:19" ht="15.75">
      <c r="A12" s="386" t="s">
        <v>26</v>
      </c>
      <c r="B12" s="384" t="s">
        <v>30</v>
      </c>
      <c r="C12" s="384" t="s">
        <v>31</v>
      </c>
      <c r="D12" s="385" t="s">
        <v>1609</v>
      </c>
      <c r="E12" s="385"/>
      <c r="F12" s="107"/>
      <c r="G12" s="107"/>
      <c r="H12" s="107"/>
      <c r="I12" s="43"/>
      <c r="J12" s="43"/>
      <c r="K12" s="43"/>
      <c r="L12" s="48" t="s">
        <v>27</v>
      </c>
      <c r="M12" s="43"/>
      <c r="N12" s="43"/>
      <c r="O12" s="43"/>
      <c r="P12" s="43"/>
      <c r="Q12" s="43"/>
      <c r="R12" s="43"/>
      <c r="S12" s="43"/>
    </row>
    <row r="13" spans="1:19" ht="15.75">
      <c r="A13" s="386" t="s">
        <v>29</v>
      </c>
      <c r="B13" s="384" t="s">
        <v>24</v>
      </c>
      <c r="C13" s="384" t="s">
        <v>25</v>
      </c>
      <c r="D13" s="385" t="s">
        <v>1609</v>
      </c>
      <c r="E13" s="385"/>
      <c r="F13" s="107"/>
      <c r="G13" s="107"/>
      <c r="H13" s="107"/>
      <c r="I13" s="43"/>
      <c r="J13" s="43"/>
      <c r="K13" s="43"/>
      <c r="L13" s="47" t="s">
        <v>30</v>
      </c>
      <c r="M13" s="43"/>
      <c r="N13" s="43"/>
      <c r="O13" s="43"/>
      <c r="P13" s="43"/>
      <c r="Q13" s="43"/>
      <c r="R13" s="43"/>
      <c r="S13" s="43"/>
    </row>
    <row r="14" spans="1:19" ht="15.75">
      <c r="A14" s="386" t="s">
        <v>32</v>
      </c>
      <c r="B14" s="384" t="s">
        <v>42</v>
      </c>
      <c r="C14" s="384" t="s">
        <v>43</v>
      </c>
      <c r="D14" s="385" t="s">
        <v>1609</v>
      </c>
      <c r="E14" s="385"/>
      <c r="F14" s="107"/>
      <c r="G14" s="107"/>
      <c r="H14" s="107"/>
      <c r="I14" s="43"/>
      <c r="J14" s="43"/>
      <c r="K14" s="43"/>
      <c r="L14" s="48" t="s">
        <v>33</v>
      </c>
      <c r="M14" s="43"/>
      <c r="N14" s="43"/>
      <c r="O14" s="43"/>
      <c r="P14" s="43"/>
      <c r="Q14" s="43"/>
      <c r="R14" s="43"/>
      <c r="S14" s="43"/>
    </row>
    <row r="15" spans="1:19" ht="15.75">
      <c r="A15" s="386" t="s">
        <v>41</v>
      </c>
      <c r="B15" s="384" t="s">
        <v>39</v>
      </c>
      <c r="C15" s="384" t="s">
        <v>40</v>
      </c>
      <c r="D15" s="385" t="s">
        <v>1610</v>
      </c>
      <c r="E15" s="385"/>
      <c r="F15" s="107"/>
      <c r="G15" s="107"/>
      <c r="H15" s="107"/>
      <c r="I15" s="43"/>
      <c r="J15" s="43"/>
      <c r="K15" s="43"/>
      <c r="L15" s="48" t="s">
        <v>36</v>
      </c>
      <c r="M15" s="43"/>
      <c r="N15" s="43"/>
      <c r="O15" s="43"/>
      <c r="P15" s="43"/>
      <c r="Q15" s="43"/>
      <c r="R15" s="43"/>
      <c r="S15" s="43"/>
    </row>
    <row r="16" spans="1:19" ht="15.75">
      <c r="A16" s="381" t="s">
        <v>35</v>
      </c>
      <c r="B16" s="382" t="s">
        <v>36</v>
      </c>
      <c r="C16" s="382" t="s">
        <v>37</v>
      </c>
      <c r="D16" s="385" t="s">
        <v>1610</v>
      </c>
      <c r="E16" s="385"/>
      <c r="F16" s="107"/>
      <c r="G16" s="107"/>
      <c r="H16" s="107"/>
      <c r="I16" s="43"/>
      <c r="J16" s="43"/>
      <c r="K16" s="43"/>
      <c r="L16" s="43"/>
      <c r="M16" s="43"/>
      <c r="N16" s="43"/>
      <c r="O16" s="43"/>
      <c r="P16" s="43"/>
      <c r="Q16" s="43"/>
      <c r="R16" s="43"/>
      <c r="S16" s="43"/>
    </row>
    <row r="17" spans="1:19" ht="15.75">
      <c r="A17" s="387"/>
      <c r="B17" s="393"/>
      <c r="C17" s="393"/>
      <c r="D17" s="107"/>
      <c r="E17" s="107"/>
      <c r="F17" s="107"/>
      <c r="G17" s="107"/>
      <c r="H17" s="107"/>
      <c r="I17" s="43"/>
      <c r="J17" s="43"/>
      <c r="K17" s="43"/>
      <c r="L17" s="43"/>
      <c r="M17" s="43"/>
      <c r="N17" s="43"/>
      <c r="O17" s="43"/>
      <c r="P17" s="43"/>
      <c r="Q17" s="43"/>
      <c r="R17" s="43"/>
      <c r="S17" s="43"/>
    </row>
    <row r="18" spans="1:19" ht="18">
      <c r="A18" s="388" t="s">
        <v>6</v>
      </c>
      <c r="B18" s="389" t="s">
        <v>44</v>
      </c>
      <c r="C18" s="390"/>
      <c r="D18" s="383"/>
      <c r="E18" s="383"/>
      <c r="F18" s="107"/>
      <c r="G18" s="107"/>
      <c r="H18" s="107"/>
      <c r="I18" s="43"/>
      <c r="J18" s="43"/>
      <c r="K18" s="43"/>
      <c r="L18" s="43"/>
      <c r="M18" s="43"/>
      <c r="N18" s="43"/>
      <c r="O18" s="43"/>
      <c r="P18" s="43"/>
      <c r="Q18" s="43"/>
      <c r="R18" s="43"/>
      <c r="S18" s="43"/>
    </row>
    <row r="19" spans="1:19" ht="15.75">
      <c r="A19" s="391" t="s">
        <v>46</v>
      </c>
      <c r="B19" s="392" t="s">
        <v>3613</v>
      </c>
      <c r="C19" s="393"/>
      <c r="D19" s="385" t="s">
        <v>1609</v>
      </c>
      <c r="E19" s="385"/>
      <c r="F19" s="107"/>
      <c r="G19" s="107"/>
      <c r="H19" s="107"/>
      <c r="I19" s="43"/>
      <c r="J19" s="44" t="s">
        <v>47</v>
      </c>
      <c r="K19" s="43"/>
      <c r="L19" s="47" t="s">
        <v>39</v>
      </c>
      <c r="M19" s="43"/>
      <c r="N19" s="43"/>
      <c r="O19" s="43"/>
      <c r="P19" s="43"/>
      <c r="Q19" s="43"/>
      <c r="R19" s="43"/>
      <c r="S19" s="43"/>
    </row>
    <row r="20" spans="1:19" ht="15.75">
      <c r="A20" s="391" t="s">
        <v>49</v>
      </c>
      <c r="B20" s="394" t="s">
        <v>18</v>
      </c>
      <c r="C20" s="393"/>
      <c r="D20" s="385" t="s">
        <v>1609</v>
      </c>
      <c r="E20" s="385"/>
      <c r="F20" s="107"/>
      <c r="G20" s="107"/>
      <c r="H20" s="107"/>
      <c r="I20" s="43"/>
      <c r="J20" s="45" t="s">
        <v>50</v>
      </c>
      <c r="K20" s="43"/>
      <c r="L20" s="48" t="s">
        <v>42</v>
      </c>
      <c r="M20" s="43"/>
      <c r="N20" s="43"/>
      <c r="O20" s="43"/>
      <c r="P20" s="43"/>
      <c r="Q20" s="43"/>
      <c r="R20" s="43"/>
      <c r="S20" s="43"/>
    </row>
    <row r="21" spans="1:19" ht="15.75">
      <c r="A21" s="391" t="s">
        <v>52</v>
      </c>
      <c r="B21" s="394" t="s">
        <v>71</v>
      </c>
      <c r="C21" s="393"/>
      <c r="D21" s="385" t="s">
        <v>1609</v>
      </c>
      <c r="E21" s="385"/>
      <c r="F21" s="107"/>
      <c r="G21" s="107"/>
      <c r="H21" s="107"/>
      <c r="I21" s="43"/>
      <c r="J21" s="45" t="s">
        <v>18</v>
      </c>
      <c r="K21" s="43"/>
      <c r="L21" s="48" t="s">
        <v>36</v>
      </c>
      <c r="M21" s="43"/>
      <c r="N21" s="43"/>
      <c r="O21" s="43"/>
      <c r="P21" s="43"/>
      <c r="Q21" s="43"/>
      <c r="R21" s="43"/>
      <c r="S21" s="43"/>
    </row>
    <row r="22" spans="1:19" ht="15.75">
      <c r="A22" s="391" t="s">
        <v>53</v>
      </c>
      <c r="B22" s="394" t="s">
        <v>3614</v>
      </c>
      <c r="C22" s="393"/>
      <c r="D22" s="385" t="s">
        <v>1609</v>
      </c>
      <c r="E22" s="385"/>
      <c r="F22" s="107"/>
      <c r="G22" s="107"/>
      <c r="H22" s="107"/>
      <c r="I22" s="43"/>
      <c r="J22" s="45" t="s">
        <v>54</v>
      </c>
      <c r="K22" s="43"/>
      <c r="L22" s="43"/>
      <c r="M22" s="43"/>
      <c r="N22" s="43"/>
      <c r="O22" s="43"/>
      <c r="P22" s="43"/>
      <c r="Q22" s="43"/>
      <c r="R22" s="43"/>
      <c r="S22" s="43"/>
    </row>
    <row r="23" spans="1:19" ht="15.75">
      <c r="A23" s="391" t="s">
        <v>56</v>
      </c>
      <c r="B23" s="394" t="s">
        <v>3615</v>
      </c>
      <c r="C23" s="393"/>
      <c r="D23" s="385"/>
      <c r="E23" s="385"/>
      <c r="F23" s="107"/>
      <c r="G23" s="107"/>
      <c r="H23" s="107"/>
      <c r="I23" s="43"/>
      <c r="J23" s="45" t="s">
        <v>57</v>
      </c>
      <c r="K23" s="43"/>
      <c r="L23" s="43"/>
      <c r="M23" s="43"/>
      <c r="N23" s="43"/>
      <c r="O23" s="43"/>
      <c r="P23" s="43"/>
      <c r="Q23" s="43"/>
      <c r="R23" s="43"/>
      <c r="S23" s="43"/>
    </row>
    <row r="24" spans="1:19" ht="15.75">
      <c r="A24" s="391" t="s">
        <v>59</v>
      </c>
      <c r="B24" s="394" t="s">
        <v>3616</v>
      </c>
      <c r="C24" s="393"/>
      <c r="D24" s="385"/>
      <c r="E24" s="385"/>
      <c r="F24" s="107"/>
      <c r="G24" s="107"/>
      <c r="H24" s="107"/>
      <c r="I24" s="43"/>
      <c r="J24" s="45" t="s">
        <v>60</v>
      </c>
      <c r="K24" s="43"/>
      <c r="L24" s="43"/>
      <c r="M24" s="43"/>
      <c r="N24" s="43"/>
      <c r="O24" s="43"/>
      <c r="P24" s="43"/>
      <c r="Q24" s="43"/>
      <c r="R24" s="43"/>
      <c r="S24" s="43"/>
    </row>
    <row r="25" spans="1:19" ht="15.75">
      <c r="A25" s="391" t="s">
        <v>62</v>
      </c>
      <c r="B25" s="394" t="s">
        <v>3617</v>
      </c>
      <c r="C25" s="393"/>
      <c r="D25" s="385"/>
      <c r="E25" s="385"/>
      <c r="F25" s="107"/>
      <c r="G25" s="107"/>
      <c r="H25" s="107"/>
      <c r="I25" s="43"/>
      <c r="J25" s="45" t="s">
        <v>63</v>
      </c>
      <c r="K25" s="43"/>
      <c r="L25" s="46" t="s">
        <v>47</v>
      </c>
      <c r="M25" s="43"/>
      <c r="N25" s="43"/>
      <c r="O25" s="43"/>
      <c r="P25" s="43"/>
      <c r="Q25" s="43"/>
      <c r="R25" s="43"/>
      <c r="S25" s="43"/>
    </row>
    <row r="26" spans="1:19" ht="15.75">
      <c r="A26" s="391" t="s">
        <v>64</v>
      </c>
      <c r="B26" s="394" t="s">
        <v>3618</v>
      </c>
      <c r="C26" s="393"/>
      <c r="D26" s="385"/>
      <c r="E26" s="385"/>
      <c r="F26" s="107"/>
      <c r="G26" s="107"/>
      <c r="H26" s="107"/>
      <c r="I26" s="43"/>
      <c r="J26" s="45" t="s">
        <v>65</v>
      </c>
      <c r="K26" s="43"/>
      <c r="L26" s="47" t="s">
        <v>50</v>
      </c>
      <c r="M26" s="43"/>
      <c r="N26" s="43"/>
      <c r="O26" s="43"/>
      <c r="P26" s="43"/>
      <c r="Q26" s="43"/>
      <c r="R26" s="43"/>
      <c r="S26" s="43"/>
    </row>
    <row r="27" spans="1:19" ht="15.75">
      <c r="A27" s="395" t="s">
        <v>87</v>
      </c>
      <c r="B27" s="394" t="s">
        <v>3403</v>
      </c>
      <c r="C27" s="393"/>
      <c r="D27" s="385"/>
      <c r="E27" s="385"/>
      <c r="F27" s="107"/>
      <c r="G27" s="107"/>
      <c r="H27" s="107"/>
      <c r="I27" s="43"/>
      <c r="J27" s="45" t="s">
        <v>68</v>
      </c>
      <c r="K27" s="43"/>
      <c r="L27" s="48" t="s">
        <v>18</v>
      </c>
      <c r="M27" s="43"/>
      <c r="N27" s="43"/>
      <c r="O27" s="43"/>
      <c r="P27" s="43"/>
      <c r="Q27" s="43"/>
      <c r="R27" s="43"/>
      <c r="S27" s="43"/>
    </row>
    <row r="28" spans="1:19" ht="15.75">
      <c r="A28" s="395" t="s">
        <v>67</v>
      </c>
      <c r="B28" s="394" t="s">
        <v>2532</v>
      </c>
      <c r="C28" s="393"/>
      <c r="D28" s="385"/>
      <c r="E28" s="385"/>
      <c r="F28" s="107"/>
      <c r="G28" s="107"/>
      <c r="H28" s="107"/>
      <c r="I28" s="43"/>
      <c r="J28" s="45" t="s">
        <v>71</v>
      </c>
      <c r="K28" s="43"/>
      <c r="L28" s="47" t="s">
        <v>54</v>
      </c>
      <c r="M28" s="43"/>
      <c r="N28" s="43"/>
      <c r="O28" s="43"/>
      <c r="P28" s="43"/>
      <c r="Q28" s="43"/>
      <c r="R28" s="43"/>
      <c r="S28" s="43"/>
    </row>
    <row r="29" spans="1:19" ht="15.75">
      <c r="A29" s="395" t="s">
        <v>70</v>
      </c>
      <c r="B29" s="394" t="s">
        <v>3619</v>
      </c>
      <c r="C29" s="393"/>
      <c r="D29" s="385"/>
      <c r="E29" s="385"/>
      <c r="F29" s="107"/>
      <c r="G29" s="107"/>
      <c r="H29" s="107"/>
      <c r="I29" s="43"/>
      <c r="J29" s="45" t="s">
        <v>74</v>
      </c>
      <c r="K29" s="43"/>
      <c r="L29" s="48" t="s">
        <v>57</v>
      </c>
      <c r="M29" s="43"/>
      <c r="N29" s="43"/>
      <c r="O29" s="43"/>
      <c r="P29" s="43"/>
      <c r="Q29" s="43"/>
      <c r="R29" s="43"/>
      <c r="S29" s="43"/>
    </row>
    <row r="30" spans="1:19" ht="15.75">
      <c r="A30" s="395" t="s">
        <v>73</v>
      </c>
      <c r="B30" s="394" t="s">
        <v>3620</v>
      </c>
      <c r="C30" s="393"/>
      <c r="D30" s="385"/>
      <c r="E30" s="385"/>
      <c r="F30" s="107"/>
      <c r="G30" s="107"/>
      <c r="H30" s="107"/>
      <c r="I30" s="43"/>
      <c r="J30" s="45" t="s">
        <v>76</v>
      </c>
      <c r="K30" s="43"/>
      <c r="L30" s="47" t="s">
        <v>60</v>
      </c>
      <c r="M30" s="43"/>
      <c r="N30" s="43"/>
      <c r="O30" s="43"/>
      <c r="P30" s="43"/>
      <c r="Q30" s="43"/>
      <c r="R30" s="43"/>
      <c r="S30" s="43"/>
    </row>
    <row r="31" spans="1:19" ht="15.75">
      <c r="A31" s="395" t="s">
        <v>75</v>
      </c>
      <c r="B31" s="394" t="s">
        <v>3621</v>
      </c>
      <c r="C31" s="393"/>
      <c r="D31" s="385"/>
      <c r="E31" s="385"/>
      <c r="F31" s="107"/>
      <c r="G31" s="107"/>
      <c r="H31" s="107"/>
      <c r="I31" s="43"/>
      <c r="J31" s="45" t="s">
        <v>78</v>
      </c>
      <c r="K31" s="43"/>
      <c r="L31" s="48" t="s">
        <v>63</v>
      </c>
      <c r="M31" s="43"/>
      <c r="N31" s="43"/>
      <c r="O31" s="43"/>
      <c r="P31" s="43"/>
      <c r="Q31" s="43"/>
      <c r="R31" s="43"/>
      <c r="S31" s="43"/>
    </row>
    <row r="32" spans="1:19" ht="15.75">
      <c r="A32" s="395" t="s">
        <v>77</v>
      </c>
      <c r="B32" s="394" t="s">
        <v>3622</v>
      </c>
      <c r="C32" s="393"/>
      <c r="D32" s="385"/>
      <c r="E32" s="385"/>
      <c r="F32" s="107"/>
      <c r="G32" s="107"/>
      <c r="H32" s="107"/>
      <c r="I32" s="43"/>
      <c r="J32" s="45" t="s">
        <v>81</v>
      </c>
      <c r="K32" s="43"/>
      <c r="L32" s="47" t="s">
        <v>65</v>
      </c>
      <c r="M32" s="43"/>
      <c r="N32" s="43"/>
      <c r="O32" s="43"/>
      <c r="P32" s="43"/>
      <c r="Q32" s="43"/>
      <c r="R32" s="43"/>
      <c r="S32" s="43"/>
    </row>
    <row r="33" spans="1:19" ht="15.75">
      <c r="A33" s="395" t="s">
        <v>80</v>
      </c>
      <c r="B33" s="394" t="s">
        <v>3623</v>
      </c>
      <c r="C33" s="393"/>
      <c r="D33" s="385"/>
      <c r="E33" s="385"/>
      <c r="F33" s="107"/>
      <c r="G33" s="107"/>
      <c r="H33" s="107"/>
      <c r="I33" s="43"/>
      <c r="J33" s="45" t="s">
        <v>84</v>
      </c>
      <c r="K33" s="43"/>
      <c r="L33" s="47" t="s">
        <v>68</v>
      </c>
      <c r="M33" s="43"/>
      <c r="N33" s="43"/>
      <c r="O33" s="43"/>
      <c r="P33" s="43"/>
      <c r="Q33" s="43"/>
      <c r="R33" s="43"/>
      <c r="S33" s="43"/>
    </row>
    <row r="34" spans="1:19" ht="15.75">
      <c r="A34" s="395" t="s">
        <v>89</v>
      </c>
      <c r="B34" s="394" t="s">
        <v>3624</v>
      </c>
      <c r="C34" s="393"/>
      <c r="D34" s="385"/>
      <c r="E34" s="385"/>
      <c r="F34" s="107"/>
      <c r="G34" s="107"/>
      <c r="H34" s="107"/>
      <c r="I34" s="43"/>
      <c r="J34" s="45" t="s">
        <v>39</v>
      </c>
      <c r="K34" s="43"/>
      <c r="L34" s="48" t="s">
        <v>71</v>
      </c>
      <c r="M34" s="43"/>
      <c r="N34" s="43"/>
      <c r="O34" s="43"/>
      <c r="P34" s="43"/>
      <c r="Q34" s="43"/>
      <c r="R34" s="43"/>
      <c r="S34" s="43"/>
    </row>
    <row r="35" spans="1:19" ht="15.75">
      <c r="A35" s="395" t="s">
        <v>91</v>
      </c>
      <c r="B35" s="394" t="s">
        <v>3625</v>
      </c>
      <c r="C35" s="393"/>
      <c r="D35" s="385"/>
      <c r="E35" s="385"/>
      <c r="F35" s="107"/>
      <c r="G35" s="107"/>
      <c r="H35" s="107"/>
      <c r="I35" s="43"/>
      <c r="J35" s="45" t="s">
        <v>88</v>
      </c>
      <c r="K35" s="43"/>
      <c r="L35" s="47" t="s">
        <v>74</v>
      </c>
      <c r="M35" s="43"/>
      <c r="N35" s="43"/>
      <c r="O35" s="43"/>
      <c r="P35" s="43"/>
      <c r="Q35" s="43"/>
      <c r="R35" s="43"/>
      <c r="S35" s="43"/>
    </row>
    <row r="36" spans="1:19" ht="15.75">
      <c r="A36" s="395" t="s">
        <v>83</v>
      </c>
      <c r="B36" s="394" t="s">
        <v>3626</v>
      </c>
      <c r="C36" s="393"/>
      <c r="D36" s="385"/>
      <c r="E36" s="385"/>
      <c r="F36" s="107"/>
      <c r="G36" s="107"/>
      <c r="H36" s="107"/>
      <c r="I36" s="43"/>
      <c r="J36" s="45" t="s">
        <v>42</v>
      </c>
      <c r="K36" s="43"/>
      <c r="L36" s="48" t="s">
        <v>76</v>
      </c>
      <c r="M36" s="43"/>
      <c r="N36" s="43"/>
      <c r="O36" s="43"/>
      <c r="P36" s="43"/>
      <c r="Q36" s="43"/>
      <c r="R36" s="43"/>
      <c r="S36" s="43"/>
    </row>
    <row r="37" spans="1:19" ht="15.75">
      <c r="A37" s="395" t="s">
        <v>86</v>
      </c>
      <c r="B37" s="394" t="s">
        <v>3627</v>
      </c>
      <c r="C37" s="393"/>
      <c r="D37" s="385"/>
      <c r="E37" s="385"/>
      <c r="F37" s="107"/>
      <c r="G37" s="107"/>
      <c r="H37" s="107"/>
      <c r="I37" s="43"/>
      <c r="J37" s="45"/>
      <c r="K37" s="43"/>
      <c r="L37" s="47" t="s">
        <v>78</v>
      </c>
      <c r="M37" s="43"/>
      <c r="N37" s="43"/>
      <c r="O37" s="43"/>
      <c r="P37" s="43"/>
      <c r="Q37" s="43"/>
      <c r="R37" s="43"/>
      <c r="S37" s="43"/>
    </row>
    <row r="38" spans="1:19" ht="15.75">
      <c r="A38" s="395" t="s">
        <v>3628</v>
      </c>
      <c r="B38" s="394" t="s">
        <v>3629</v>
      </c>
      <c r="C38" s="393"/>
      <c r="D38" s="385"/>
      <c r="E38" s="385"/>
      <c r="F38" s="107"/>
      <c r="G38" s="107"/>
      <c r="H38" s="107"/>
      <c r="I38" s="43"/>
      <c r="J38" s="43"/>
      <c r="K38" s="43"/>
      <c r="L38" s="48" t="s">
        <v>81</v>
      </c>
      <c r="M38" s="43"/>
      <c r="N38" s="43"/>
      <c r="O38" s="43"/>
      <c r="P38" s="43"/>
      <c r="Q38" s="43"/>
      <c r="R38" s="43"/>
      <c r="S38" s="43"/>
    </row>
    <row r="39" spans="1:19" ht="15.75">
      <c r="A39" s="395" t="s">
        <v>3630</v>
      </c>
      <c r="B39" s="394" t="s">
        <v>3631</v>
      </c>
      <c r="C39" s="393"/>
      <c r="D39" s="385"/>
      <c r="E39" s="385"/>
      <c r="F39" s="107"/>
      <c r="G39" s="107"/>
      <c r="H39" s="107"/>
      <c r="I39" s="43"/>
      <c r="J39" s="43"/>
      <c r="K39" s="43"/>
      <c r="L39" s="47" t="s">
        <v>84</v>
      </c>
      <c r="M39" s="43"/>
      <c r="N39" s="43"/>
      <c r="O39" s="43"/>
      <c r="P39" s="43"/>
      <c r="Q39" s="43"/>
      <c r="R39" s="43"/>
      <c r="S39" s="43"/>
    </row>
    <row r="40" spans="1:19" ht="15.75">
      <c r="A40" s="395" t="s">
        <v>3632</v>
      </c>
      <c r="B40" s="394" t="s">
        <v>3633</v>
      </c>
      <c r="C40" s="393"/>
      <c r="D40" s="385"/>
      <c r="E40" s="385"/>
      <c r="F40" s="107"/>
      <c r="G40" s="107"/>
      <c r="H40" s="107"/>
      <c r="I40" s="43"/>
      <c r="J40" s="43"/>
      <c r="K40" s="43"/>
      <c r="L40" s="48" t="s">
        <v>36</v>
      </c>
      <c r="M40" s="43"/>
      <c r="N40" s="43"/>
      <c r="O40" s="43"/>
      <c r="P40" s="43"/>
      <c r="Q40" s="43"/>
      <c r="R40" s="43"/>
      <c r="S40" s="43"/>
    </row>
    <row r="41" spans="1:19" ht="15.75">
      <c r="A41" s="395" t="s">
        <v>3634</v>
      </c>
      <c r="B41" s="394" t="s">
        <v>3635</v>
      </c>
      <c r="C41" s="393"/>
      <c r="D41" s="385"/>
      <c r="E41" s="385"/>
      <c r="F41" s="107"/>
      <c r="G41" s="107"/>
      <c r="H41" s="107"/>
      <c r="I41" s="43"/>
      <c r="J41" s="43"/>
      <c r="K41" s="43"/>
      <c r="L41" s="43"/>
      <c r="M41" s="43"/>
      <c r="N41" s="43"/>
      <c r="O41" s="43"/>
      <c r="P41" s="43"/>
      <c r="Q41" s="43"/>
      <c r="R41" s="43"/>
      <c r="S41" s="43"/>
    </row>
    <row r="42" spans="1:19" ht="15.75">
      <c r="A42" s="395" t="s">
        <v>3636</v>
      </c>
      <c r="B42" s="394" t="s">
        <v>3637</v>
      </c>
      <c r="C42" s="393"/>
      <c r="D42" s="385"/>
      <c r="E42" s="385"/>
      <c r="F42" s="107"/>
      <c r="G42" s="107"/>
      <c r="H42" s="107"/>
      <c r="I42" s="43"/>
      <c r="J42" s="43"/>
      <c r="K42" s="43"/>
      <c r="L42" s="43"/>
      <c r="M42" s="43"/>
      <c r="N42" s="43"/>
      <c r="O42" s="43"/>
      <c r="P42" s="43"/>
      <c r="Q42" s="43"/>
      <c r="R42" s="43"/>
      <c r="S42" s="43"/>
    </row>
    <row r="43" spans="1:19" ht="15.75">
      <c r="A43" s="395" t="s">
        <v>3638</v>
      </c>
      <c r="B43" s="394" t="s">
        <v>3639</v>
      </c>
      <c r="C43" s="393"/>
      <c r="D43" s="385"/>
      <c r="E43" s="385"/>
      <c r="F43" s="107"/>
      <c r="G43" s="107"/>
      <c r="H43" s="107"/>
      <c r="I43" s="43"/>
      <c r="J43" s="43"/>
      <c r="K43" s="43"/>
      <c r="L43" s="48" t="s">
        <v>39</v>
      </c>
      <c r="M43" s="43"/>
      <c r="N43" s="43"/>
      <c r="O43" s="43"/>
      <c r="P43" s="43"/>
      <c r="Q43" s="43"/>
      <c r="R43" s="43"/>
      <c r="S43" s="43"/>
    </row>
    <row r="44" spans="1:19" ht="15.75">
      <c r="A44" s="395" t="s">
        <v>3640</v>
      </c>
      <c r="B44" s="394" t="s">
        <v>3641</v>
      </c>
      <c r="C44" s="393"/>
      <c r="D44" s="385"/>
      <c r="E44" s="385"/>
      <c r="F44" s="107"/>
      <c r="G44" s="107"/>
      <c r="H44" s="107"/>
      <c r="I44" s="43"/>
      <c r="J44" s="43"/>
      <c r="K44" s="43"/>
      <c r="L44" s="47" t="s">
        <v>88</v>
      </c>
      <c r="M44" s="43"/>
      <c r="N44" s="43"/>
      <c r="O44" s="43"/>
      <c r="P44" s="43"/>
      <c r="Q44" s="43"/>
      <c r="R44" s="43"/>
      <c r="S44" s="43"/>
    </row>
    <row r="45" spans="1:19" ht="15.75">
      <c r="A45" s="395" t="s">
        <v>3642</v>
      </c>
      <c r="B45" s="396" t="s">
        <v>36</v>
      </c>
      <c r="C45" s="393"/>
      <c r="D45" s="385"/>
      <c r="E45" s="385"/>
      <c r="F45" s="107"/>
      <c r="G45" s="107"/>
      <c r="H45" s="107"/>
      <c r="I45" s="43"/>
      <c r="J45" s="43"/>
      <c r="K45" s="43"/>
      <c r="L45" s="48" t="s">
        <v>42</v>
      </c>
      <c r="M45" s="43"/>
      <c r="N45" s="43"/>
      <c r="O45" s="43"/>
      <c r="P45" s="43"/>
      <c r="Q45" s="43"/>
      <c r="R45" s="43"/>
      <c r="S45" s="43"/>
    </row>
    <row r="46" spans="1:19" ht="15.75">
      <c r="A46" s="107"/>
      <c r="B46" s="107"/>
      <c r="C46" s="397"/>
      <c r="D46" s="107"/>
      <c r="E46" s="107"/>
      <c r="F46" s="107"/>
      <c r="G46" s="107"/>
      <c r="H46" s="107"/>
      <c r="I46" s="43"/>
      <c r="J46" s="43"/>
      <c r="K46" s="43"/>
      <c r="L46" s="48" t="s">
        <v>36</v>
      </c>
      <c r="M46" s="43"/>
      <c r="N46" s="43"/>
      <c r="O46" s="43"/>
      <c r="P46" s="43"/>
      <c r="Q46" s="43"/>
      <c r="R46" s="43"/>
      <c r="S46" s="43"/>
    </row>
    <row r="47" spans="1:19" ht="54">
      <c r="A47" s="398" t="s">
        <v>6</v>
      </c>
      <c r="B47" s="399" t="s">
        <v>92</v>
      </c>
      <c r="C47" s="398" t="s">
        <v>93</v>
      </c>
      <c r="D47" s="387" t="s">
        <v>94</v>
      </c>
      <c r="E47" s="387"/>
      <c r="F47" s="378" t="s">
        <v>6</v>
      </c>
      <c r="G47" s="378" t="s">
        <v>95</v>
      </c>
      <c r="H47" s="378" t="s">
        <v>1611</v>
      </c>
      <c r="I47" s="43"/>
      <c r="J47" s="43"/>
      <c r="K47" s="43"/>
      <c r="L47" s="43"/>
      <c r="M47" s="43"/>
      <c r="N47" s="43"/>
      <c r="O47" s="43"/>
      <c r="P47" s="43"/>
      <c r="Q47" s="43"/>
      <c r="R47" s="43"/>
      <c r="S47" s="43"/>
    </row>
    <row r="48" spans="1:19" ht="15.75">
      <c r="A48" s="379" t="s">
        <v>96</v>
      </c>
      <c r="B48" s="380" t="s">
        <v>97</v>
      </c>
      <c r="C48" s="380" t="s">
        <v>98</v>
      </c>
      <c r="D48" s="387" t="s">
        <v>94</v>
      </c>
      <c r="E48" s="387"/>
      <c r="F48" s="379" t="s">
        <v>99</v>
      </c>
      <c r="G48" s="380" t="s">
        <v>100</v>
      </c>
      <c r="H48" s="380" t="s">
        <v>1612</v>
      </c>
      <c r="I48" s="43"/>
      <c r="J48" s="43"/>
      <c r="K48" s="43"/>
      <c r="L48" s="43"/>
      <c r="M48" s="43"/>
      <c r="N48" s="43"/>
      <c r="O48" s="43"/>
      <c r="P48" s="43"/>
      <c r="Q48" s="43"/>
      <c r="R48" s="43"/>
      <c r="S48" s="43"/>
    </row>
    <row r="49" spans="1:19" ht="15.75">
      <c r="A49" s="386" t="s">
        <v>101</v>
      </c>
      <c r="B49" s="384" t="s">
        <v>102</v>
      </c>
      <c r="C49" s="384" t="s">
        <v>103</v>
      </c>
      <c r="D49" s="387" t="s">
        <v>94</v>
      </c>
      <c r="E49" s="387"/>
      <c r="F49" s="386" t="s">
        <v>104</v>
      </c>
      <c r="G49" s="384" t="s">
        <v>105</v>
      </c>
      <c r="H49" s="384" t="s">
        <v>1613</v>
      </c>
      <c r="I49" s="43"/>
      <c r="J49" s="43"/>
      <c r="K49" s="43"/>
      <c r="L49" s="43"/>
      <c r="M49" s="43"/>
      <c r="N49" s="43"/>
      <c r="O49" s="43"/>
      <c r="P49" s="43"/>
      <c r="Q49" s="43"/>
      <c r="R49" s="43"/>
      <c r="S49" s="43"/>
    </row>
    <row r="50" spans="1:19" ht="15.75">
      <c r="A50" s="386" t="s">
        <v>106</v>
      </c>
      <c r="B50" s="384" t="s">
        <v>107</v>
      </c>
      <c r="C50" s="384" t="s">
        <v>108</v>
      </c>
      <c r="D50" s="387" t="s">
        <v>94</v>
      </c>
      <c r="E50" s="387"/>
      <c r="F50" s="386" t="s">
        <v>109</v>
      </c>
      <c r="G50" s="384" t="s">
        <v>110</v>
      </c>
      <c r="H50" s="384" t="s">
        <v>1614</v>
      </c>
      <c r="I50" s="43"/>
      <c r="J50" s="43"/>
      <c r="K50" s="43"/>
      <c r="L50" s="43"/>
      <c r="M50" s="43"/>
      <c r="N50" s="43"/>
      <c r="O50" s="43"/>
      <c r="P50" s="43"/>
      <c r="Q50" s="43"/>
      <c r="R50" s="43"/>
      <c r="S50" s="43"/>
    </row>
    <row r="51" spans="1:19" ht="15.75">
      <c r="A51" s="386" t="s">
        <v>111</v>
      </c>
      <c r="B51" s="384" t="s">
        <v>112</v>
      </c>
      <c r="C51" s="384" t="s">
        <v>113</v>
      </c>
      <c r="D51" s="387" t="s">
        <v>94</v>
      </c>
      <c r="E51" s="387"/>
      <c r="F51" s="386" t="s">
        <v>114</v>
      </c>
      <c r="G51" s="384" t="s">
        <v>115</v>
      </c>
      <c r="H51" s="384" t="s">
        <v>115</v>
      </c>
      <c r="I51" s="43"/>
      <c r="J51" s="43"/>
      <c r="K51" s="43"/>
      <c r="L51" s="43"/>
      <c r="M51" s="43"/>
      <c r="N51" s="43"/>
      <c r="O51" s="43"/>
      <c r="P51" s="43"/>
      <c r="Q51" s="43"/>
      <c r="R51" s="43"/>
      <c r="S51" s="43"/>
    </row>
    <row r="52" spans="1:19" ht="15.75">
      <c r="A52" s="386" t="s">
        <v>116</v>
      </c>
      <c r="B52" s="384" t="s">
        <v>117</v>
      </c>
      <c r="C52" s="384" t="s">
        <v>118</v>
      </c>
      <c r="D52" s="387" t="s">
        <v>94</v>
      </c>
      <c r="E52" s="387"/>
      <c r="F52" s="386" t="s">
        <v>119</v>
      </c>
      <c r="G52" s="384" t="s">
        <v>120</v>
      </c>
      <c r="H52" s="384" t="s">
        <v>1615</v>
      </c>
      <c r="I52" s="43"/>
      <c r="J52" s="43"/>
      <c r="K52" s="43"/>
      <c r="L52" s="43"/>
      <c r="M52" s="43"/>
      <c r="N52" s="43"/>
      <c r="O52" s="43"/>
      <c r="P52" s="43"/>
      <c r="Q52" s="43"/>
      <c r="R52" s="43"/>
      <c r="S52" s="43"/>
    </row>
    <row r="53" spans="1:19" ht="15.75">
      <c r="A53" s="386" t="s">
        <v>121</v>
      </c>
      <c r="B53" s="384" t="s">
        <v>122</v>
      </c>
      <c r="C53" s="384" t="s">
        <v>123</v>
      </c>
      <c r="D53" s="387" t="s">
        <v>94</v>
      </c>
      <c r="E53" s="387"/>
      <c r="F53" s="386" t="s">
        <v>124</v>
      </c>
      <c r="G53" s="384" t="s">
        <v>125</v>
      </c>
      <c r="H53" s="384" t="s">
        <v>125</v>
      </c>
      <c r="I53" s="43"/>
      <c r="J53" s="43"/>
      <c r="K53" s="43"/>
      <c r="L53" s="43"/>
      <c r="M53" s="43"/>
      <c r="N53" s="43"/>
      <c r="O53" s="43"/>
      <c r="P53" s="43"/>
      <c r="Q53" s="43"/>
      <c r="R53" s="43"/>
      <c r="S53" s="43"/>
    </row>
    <row r="54" spans="1:19" ht="15.75">
      <c r="A54" s="386" t="s">
        <v>126</v>
      </c>
      <c r="B54" s="384" t="s">
        <v>127</v>
      </c>
      <c r="C54" s="384" t="s">
        <v>128</v>
      </c>
      <c r="D54" s="387" t="s">
        <v>94</v>
      </c>
      <c r="E54" s="387"/>
      <c r="F54" s="386" t="s">
        <v>129</v>
      </c>
      <c r="G54" s="384" t="s">
        <v>130</v>
      </c>
      <c r="H54" s="384" t="s">
        <v>1616</v>
      </c>
      <c r="I54" s="43"/>
      <c r="J54" s="43"/>
      <c r="K54" s="43"/>
      <c r="L54" s="43"/>
      <c r="M54" s="43"/>
      <c r="N54" s="43"/>
      <c r="O54" s="43"/>
      <c r="P54" s="43"/>
      <c r="Q54" s="43"/>
      <c r="R54" s="43"/>
      <c r="S54" s="43"/>
    </row>
    <row r="55" spans="1:19" ht="15.75">
      <c r="A55" s="386" t="s">
        <v>131</v>
      </c>
      <c r="B55" s="384" t="s">
        <v>132</v>
      </c>
      <c r="C55" s="384" t="s">
        <v>133</v>
      </c>
      <c r="D55" s="387" t="s">
        <v>94</v>
      </c>
      <c r="E55" s="387"/>
      <c r="F55" s="386" t="s">
        <v>134</v>
      </c>
      <c r="G55" s="384" t="s">
        <v>135</v>
      </c>
      <c r="H55" s="384" t="s">
        <v>1617</v>
      </c>
      <c r="I55" s="43"/>
      <c r="J55" s="43"/>
      <c r="K55" s="43"/>
      <c r="L55" s="43"/>
      <c r="M55" s="43"/>
      <c r="N55" s="43"/>
      <c r="O55" s="43"/>
      <c r="P55" s="43"/>
      <c r="Q55" s="43"/>
      <c r="R55" s="43"/>
      <c r="S55" s="43"/>
    </row>
    <row r="56" spans="1:19" ht="15.75">
      <c r="A56" s="386" t="s">
        <v>136</v>
      </c>
      <c r="B56" s="384" t="s">
        <v>137</v>
      </c>
      <c r="C56" s="384" t="s">
        <v>138</v>
      </c>
      <c r="D56" s="387" t="s">
        <v>94</v>
      </c>
      <c r="E56" s="387"/>
      <c r="F56" s="400" t="s">
        <v>139</v>
      </c>
      <c r="G56" s="384" t="s">
        <v>140</v>
      </c>
      <c r="H56" s="384" t="s">
        <v>1618</v>
      </c>
      <c r="I56" s="43"/>
      <c r="J56" s="43"/>
      <c r="K56" s="43"/>
      <c r="L56" s="43"/>
      <c r="M56" s="43"/>
      <c r="N56" s="43"/>
      <c r="O56" s="43"/>
      <c r="P56" s="43"/>
      <c r="Q56" s="43"/>
      <c r="R56" s="43"/>
      <c r="S56" s="43"/>
    </row>
    <row r="57" spans="1:19" ht="15.75">
      <c r="A57" s="386" t="s">
        <v>141</v>
      </c>
      <c r="B57" s="384" t="s">
        <v>142</v>
      </c>
      <c r="C57" s="384" t="s">
        <v>143</v>
      </c>
      <c r="D57" s="387" t="s">
        <v>94</v>
      </c>
      <c r="E57" s="387"/>
      <c r="F57" s="400" t="s">
        <v>144</v>
      </c>
      <c r="G57" s="384" t="s">
        <v>145</v>
      </c>
      <c r="H57" s="384" t="s">
        <v>1619</v>
      </c>
      <c r="I57" s="43"/>
      <c r="J57" s="43"/>
      <c r="K57" s="43"/>
      <c r="L57" s="43"/>
      <c r="M57" s="43"/>
      <c r="N57" s="43"/>
      <c r="O57" s="43"/>
      <c r="P57" s="43"/>
      <c r="Q57" s="43"/>
      <c r="R57" s="43"/>
      <c r="S57" s="43"/>
    </row>
    <row r="58" spans="1:19" ht="15.75">
      <c r="A58" s="386" t="s">
        <v>146</v>
      </c>
      <c r="B58" s="384" t="s">
        <v>147</v>
      </c>
      <c r="C58" s="384" t="s">
        <v>148</v>
      </c>
      <c r="D58" s="387" t="s">
        <v>94</v>
      </c>
      <c r="E58" s="387"/>
      <c r="F58" s="400" t="s">
        <v>149</v>
      </c>
      <c r="G58" s="384" t="s">
        <v>150</v>
      </c>
      <c r="H58" s="384" t="s">
        <v>1620</v>
      </c>
      <c r="I58" s="43"/>
      <c r="J58" s="43"/>
      <c r="K58" s="43"/>
      <c r="L58" s="43"/>
      <c r="M58" s="43"/>
      <c r="N58" s="43"/>
      <c r="O58" s="43"/>
      <c r="P58" s="43"/>
      <c r="Q58" s="43"/>
      <c r="R58" s="43"/>
      <c r="S58" s="43"/>
    </row>
    <row r="59" spans="1:19" ht="15.75">
      <c r="A59" s="386" t="s">
        <v>151</v>
      </c>
      <c r="B59" s="384" t="s">
        <v>152</v>
      </c>
      <c r="C59" s="384" t="s">
        <v>153</v>
      </c>
      <c r="D59" s="387" t="s">
        <v>94</v>
      </c>
      <c r="E59" s="387"/>
      <c r="F59" s="400" t="s">
        <v>154</v>
      </c>
      <c r="G59" s="384" t="s">
        <v>155</v>
      </c>
      <c r="H59" s="384" t="s">
        <v>1621</v>
      </c>
      <c r="I59" s="43"/>
      <c r="J59" s="43"/>
      <c r="K59" s="43"/>
      <c r="L59" s="43"/>
      <c r="M59" s="43"/>
      <c r="N59" s="43"/>
      <c r="O59" s="43"/>
      <c r="P59" s="43"/>
      <c r="Q59" s="43"/>
      <c r="R59" s="43"/>
      <c r="S59" s="43"/>
    </row>
    <row r="60" spans="1:19" ht="15.75">
      <c r="A60" s="386" t="s">
        <v>156</v>
      </c>
      <c r="B60" s="384" t="s">
        <v>157</v>
      </c>
      <c r="C60" s="384" t="s">
        <v>158</v>
      </c>
      <c r="D60" s="387" t="s">
        <v>94</v>
      </c>
      <c r="E60" s="387"/>
      <c r="F60" s="400" t="s">
        <v>159</v>
      </c>
      <c r="G60" s="384" t="s">
        <v>160</v>
      </c>
      <c r="H60" s="384" t="s">
        <v>1622</v>
      </c>
      <c r="I60" s="43"/>
      <c r="J60" s="43"/>
      <c r="K60" s="43"/>
      <c r="L60" s="43"/>
      <c r="M60" s="43"/>
      <c r="N60" s="43"/>
      <c r="O60" s="43"/>
      <c r="P60" s="43"/>
      <c r="Q60" s="43"/>
      <c r="R60" s="43"/>
      <c r="S60" s="43"/>
    </row>
    <row r="61" spans="1:19" ht="15.75">
      <c r="A61" s="386" t="s">
        <v>161</v>
      </c>
      <c r="B61" s="384" t="s">
        <v>162</v>
      </c>
      <c r="C61" s="384" t="s">
        <v>163</v>
      </c>
      <c r="D61" s="387" t="s">
        <v>94</v>
      </c>
      <c r="E61" s="387"/>
      <c r="F61" s="400" t="s">
        <v>164</v>
      </c>
      <c r="G61" s="384" t="s">
        <v>165</v>
      </c>
      <c r="H61" s="384" t="s">
        <v>1623</v>
      </c>
      <c r="I61" s="43"/>
      <c r="J61" s="43"/>
      <c r="K61" s="43"/>
      <c r="L61" s="43"/>
      <c r="M61" s="43"/>
      <c r="N61" s="43"/>
      <c r="O61" s="43"/>
      <c r="P61" s="43"/>
      <c r="Q61" s="43"/>
      <c r="R61" s="43"/>
      <c r="S61" s="43"/>
    </row>
    <row r="62" spans="1:19" ht="15.75">
      <c r="A62" s="386" t="s">
        <v>166</v>
      </c>
      <c r="B62" s="384" t="s">
        <v>167</v>
      </c>
      <c r="C62" s="384" t="s">
        <v>168</v>
      </c>
      <c r="D62" s="387" t="s">
        <v>94</v>
      </c>
      <c r="E62" s="387"/>
      <c r="F62" s="400" t="s">
        <v>169</v>
      </c>
      <c r="G62" s="384" t="s">
        <v>170</v>
      </c>
      <c r="H62" s="384" t="s">
        <v>1624</v>
      </c>
      <c r="I62" s="43"/>
      <c r="J62" s="43"/>
      <c r="K62" s="43"/>
      <c r="L62" s="43"/>
      <c r="M62" s="43"/>
      <c r="N62" s="43"/>
      <c r="O62" s="43"/>
      <c r="P62" s="43"/>
      <c r="Q62" s="43"/>
      <c r="R62" s="43"/>
      <c r="S62" s="43"/>
    </row>
    <row r="63" spans="1:19" ht="15.75">
      <c r="A63" s="386" t="s">
        <v>171</v>
      </c>
      <c r="B63" s="384" t="s">
        <v>172</v>
      </c>
      <c r="C63" s="384" t="s">
        <v>173</v>
      </c>
      <c r="D63" s="387" t="s">
        <v>94</v>
      </c>
      <c r="E63" s="387"/>
      <c r="F63" s="400" t="s">
        <v>174</v>
      </c>
      <c r="G63" s="384" t="s">
        <v>175</v>
      </c>
      <c r="H63" s="384" t="s">
        <v>1625</v>
      </c>
      <c r="I63" s="43"/>
      <c r="J63" s="43"/>
      <c r="K63" s="43"/>
      <c r="L63" s="43"/>
      <c r="M63" s="43"/>
      <c r="N63" s="43"/>
      <c r="O63" s="43"/>
      <c r="P63" s="43"/>
      <c r="Q63" s="43"/>
      <c r="R63" s="43"/>
      <c r="S63" s="43"/>
    </row>
    <row r="64" spans="1:19" ht="15.75">
      <c r="A64" s="386" t="s">
        <v>176</v>
      </c>
      <c r="B64" s="384" t="s">
        <v>177</v>
      </c>
      <c r="C64" s="384" t="s">
        <v>178</v>
      </c>
      <c r="D64" s="387" t="s">
        <v>94</v>
      </c>
      <c r="E64" s="387"/>
      <c r="F64" s="400" t="s">
        <v>179</v>
      </c>
      <c r="G64" s="384" t="s">
        <v>180</v>
      </c>
      <c r="H64" s="384" t="s">
        <v>1626</v>
      </c>
      <c r="I64" s="43"/>
      <c r="J64" s="43"/>
      <c r="K64" s="43"/>
      <c r="L64" s="43"/>
      <c r="M64" s="43"/>
      <c r="N64" s="43"/>
      <c r="O64" s="43"/>
      <c r="P64" s="43"/>
      <c r="Q64" s="43"/>
      <c r="R64" s="43"/>
      <c r="S64" s="43"/>
    </row>
    <row r="65" spans="1:19" ht="15.75">
      <c r="A65" s="386" t="s">
        <v>181</v>
      </c>
      <c r="B65" s="384" t="s">
        <v>182</v>
      </c>
      <c r="C65" s="384" t="s">
        <v>183</v>
      </c>
      <c r="D65" s="387" t="s">
        <v>94</v>
      </c>
      <c r="E65" s="387"/>
      <c r="F65" s="400" t="s">
        <v>184</v>
      </c>
      <c r="G65" s="384" t="s">
        <v>185</v>
      </c>
      <c r="H65" s="384" t="s">
        <v>1627</v>
      </c>
      <c r="I65" s="43"/>
      <c r="J65" s="43"/>
      <c r="K65" s="43"/>
      <c r="L65" s="43"/>
      <c r="M65" s="43"/>
      <c r="N65" s="43"/>
      <c r="O65" s="43"/>
      <c r="P65" s="43"/>
      <c r="Q65" s="43"/>
      <c r="R65" s="43"/>
      <c r="S65" s="43"/>
    </row>
    <row r="66" spans="1:19" ht="15.75">
      <c r="A66" s="386" t="s">
        <v>186</v>
      </c>
      <c r="B66" s="384" t="s">
        <v>187</v>
      </c>
      <c r="C66" s="384" t="s">
        <v>188</v>
      </c>
      <c r="D66" s="387" t="s">
        <v>94</v>
      </c>
      <c r="E66" s="387"/>
      <c r="F66" s="400" t="s">
        <v>189</v>
      </c>
      <c r="G66" s="384" t="s">
        <v>190</v>
      </c>
      <c r="H66" s="384" t="s">
        <v>1628</v>
      </c>
      <c r="I66" s="43"/>
      <c r="J66" s="43"/>
      <c r="K66" s="43"/>
      <c r="L66" s="43"/>
      <c r="M66" s="43"/>
      <c r="N66" s="43"/>
      <c r="O66" s="43"/>
      <c r="P66" s="43"/>
      <c r="Q66" s="43"/>
      <c r="R66" s="43"/>
      <c r="S66" s="43"/>
    </row>
    <row r="67" spans="1:19" ht="15.75">
      <c r="A67" s="386" t="s">
        <v>191</v>
      </c>
      <c r="B67" s="384" t="s">
        <v>192</v>
      </c>
      <c r="C67" s="384" t="s">
        <v>193</v>
      </c>
      <c r="D67" s="387" t="s">
        <v>94</v>
      </c>
      <c r="E67" s="387"/>
      <c r="F67" s="400" t="s">
        <v>194</v>
      </c>
      <c r="G67" s="384" t="s">
        <v>195</v>
      </c>
      <c r="H67" s="384" t="s">
        <v>1629</v>
      </c>
      <c r="I67" s="43"/>
      <c r="J67" s="43"/>
      <c r="K67" s="43"/>
      <c r="L67" s="43"/>
      <c r="M67" s="43"/>
      <c r="N67" s="43"/>
      <c r="O67" s="43"/>
      <c r="P67" s="43"/>
      <c r="Q67" s="43"/>
      <c r="R67" s="43"/>
      <c r="S67" s="43"/>
    </row>
    <row r="68" spans="1:19" ht="15.75">
      <c r="A68" s="386" t="s">
        <v>196</v>
      </c>
      <c r="B68" s="384" t="s">
        <v>197</v>
      </c>
      <c r="C68" s="384" t="s">
        <v>198</v>
      </c>
      <c r="D68" s="387" t="s">
        <v>94</v>
      </c>
      <c r="E68" s="387"/>
      <c r="F68" s="400" t="s">
        <v>199</v>
      </c>
      <c r="G68" s="384" t="s">
        <v>200</v>
      </c>
      <c r="H68" s="384" t="s">
        <v>1630</v>
      </c>
      <c r="I68" s="43"/>
      <c r="J68" s="43"/>
      <c r="K68" s="43"/>
      <c r="L68" s="43"/>
      <c r="M68" s="43"/>
      <c r="N68" s="43"/>
      <c r="O68" s="43"/>
      <c r="P68" s="43"/>
      <c r="Q68" s="43"/>
      <c r="R68" s="43"/>
      <c r="S68" s="43"/>
    </row>
    <row r="69" spans="1:19" ht="15.75">
      <c r="A69" s="386" t="s">
        <v>201</v>
      </c>
      <c r="B69" s="384" t="s">
        <v>202</v>
      </c>
      <c r="C69" s="384" t="s">
        <v>203</v>
      </c>
      <c r="D69" s="387" t="s">
        <v>94</v>
      </c>
      <c r="E69" s="387"/>
      <c r="F69" s="400" t="s">
        <v>204</v>
      </c>
      <c r="G69" s="384" t="s">
        <v>205</v>
      </c>
      <c r="H69" s="384" t="s">
        <v>1631</v>
      </c>
      <c r="I69" s="43"/>
      <c r="J69" s="43"/>
      <c r="K69" s="43"/>
      <c r="L69" s="43"/>
      <c r="M69" s="43"/>
      <c r="N69" s="43"/>
      <c r="O69" s="43"/>
      <c r="P69" s="43"/>
      <c r="Q69" s="43"/>
      <c r="R69" s="43"/>
      <c r="S69" s="43"/>
    </row>
    <row r="70" spans="1:19" ht="15.75">
      <c r="A70" s="386" t="s">
        <v>206</v>
      </c>
      <c r="B70" s="384" t="s">
        <v>207</v>
      </c>
      <c r="C70" s="384" t="s">
        <v>208</v>
      </c>
      <c r="D70" s="387" t="s">
        <v>94</v>
      </c>
      <c r="E70" s="387"/>
      <c r="F70" s="400" t="s">
        <v>209</v>
      </c>
      <c r="G70" s="384" t="s">
        <v>210</v>
      </c>
      <c r="H70" s="384" t="s">
        <v>1632</v>
      </c>
      <c r="I70" s="43"/>
      <c r="J70" s="43"/>
      <c r="K70" s="43"/>
      <c r="L70" s="43"/>
      <c r="M70" s="43"/>
      <c r="N70" s="43"/>
      <c r="O70" s="43"/>
      <c r="P70" s="43"/>
      <c r="Q70" s="43"/>
      <c r="R70" s="43"/>
      <c r="S70" s="43"/>
    </row>
    <row r="71" spans="1:19" ht="15.75">
      <c r="A71" s="386" t="s">
        <v>211</v>
      </c>
      <c r="B71" s="384" t="s">
        <v>212</v>
      </c>
      <c r="C71" s="384" t="s">
        <v>213</v>
      </c>
      <c r="D71" s="387" t="s">
        <v>94</v>
      </c>
      <c r="E71" s="387"/>
      <c r="F71" s="400" t="s">
        <v>214</v>
      </c>
      <c r="G71" s="384" t="s">
        <v>215</v>
      </c>
      <c r="H71" s="384" t="s">
        <v>1633</v>
      </c>
      <c r="I71" s="43"/>
      <c r="J71" s="43"/>
      <c r="K71" s="43"/>
      <c r="L71" s="43"/>
      <c r="M71" s="43"/>
      <c r="N71" s="43"/>
      <c r="O71" s="43"/>
      <c r="P71" s="43"/>
      <c r="Q71" s="43"/>
      <c r="R71" s="43"/>
      <c r="S71" s="43"/>
    </row>
    <row r="72" spans="1:19" ht="15.75">
      <c r="A72" s="386" t="s">
        <v>216</v>
      </c>
      <c r="B72" s="384" t="s">
        <v>217</v>
      </c>
      <c r="C72" s="384" t="s">
        <v>218</v>
      </c>
      <c r="D72" s="387" t="s">
        <v>94</v>
      </c>
      <c r="E72" s="387"/>
      <c r="F72" s="400" t="s">
        <v>219</v>
      </c>
      <c r="G72" s="384" t="s">
        <v>220</v>
      </c>
      <c r="H72" s="384" t="s">
        <v>220</v>
      </c>
      <c r="I72" s="43"/>
      <c r="J72" s="43"/>
      <c r="K72" s="43"/>
      <c r="L72" s="43"/>
      <c r="M72" s="43"/>
      <c r="N72" s="43"/>
      <c r="O72" s="43"/>
      <c r="P72" s="43"/>
      <c r="Q72" s="43"/>
      <c r="R72" s="43"/>
      <c r="S72" s="43"/>
    </row>
    <row r="73" spans="1:19" ht="15.75">
      <c r="A73" s="386" t="s">
        <v>221</v>
      </c>
      <c r="B73" s="384" t="s">
        <v>222</v>
      </c>
      <c r="C73" s="384" t="s">
        <v>223</v>
      </c>
      <c r="D73" s="387" t="s">
        <v>94</v>
      </c>
      <c r="E73" s="387"/>
      <c r="F73" s="400" t="s">
        <v>224</v>
      </c>
      <c r="G73" s="384" t="s">
        <v>225</v>
      </c>
      <c r="H73" s="384" t="s">
        <v>1634</v>
      </c>
      <c r="I73" s="43"/>
      <c r="J73" s="43"/>
      <c r="K73" s="43"/>
      <c r="L73" s="43"/>
      <c r="M73" s="43"/>
      <c r="N73" s="43"/>
      <c r="O73" s="43"/>
      <c r="P73" s="43"/>
      <c r="Q73" s="43"/>
      <c r="R73" s="43"/>
      <c r="S73" s="43"/>
    </row>
    <row r="74" spans="1:19" ht="15.75">
      <c r="A74" s="386" t="s">
        <v>226</v>
      </c>
      <c r="B74" s="384" t="s">
        <v>227</v>
      </c>
      <c r="C74" s="384" t="s">
        <v>228</v>
      </c>
      <c r="D74" s="387" t="s">
        <v>94</v>
      </c>
      <c r="E74" s="387"/>
      <c r="F74" s="400" t="s">
        <v>229</v>
      </c>
      <c r="G74" s="384" t="s">
        <v>230</v>
      </c>
      <c r="H74" s="384" t="s">
        <v>1635</v>
      </c>
      <c r="I74" s="43"/>
      <c r="J74" s="43"/>
      <c r="K74" s="43"/>
      <c r="L74" s="43"/>
      <c r="M74" s="43"/>
      <c r="N74" s="43"/>
      <c r="O74" s="43"/>
      <c r="P74" s="43"/>
      <c r="Q74" s="43"/>
      <c r="R74" s="43"/>
      <c r="S74" s="43"/>
    </row>
    <row r="75" spans="1:19" ht="15.75">
      <c r="A75" s="386" t="s">
        <v>231</v>
      </c>
      <c r="B75" s="384" t="s">
        <v>232</v>
      </c>
      <c r="C75" s="384" t="s">
        <v>233</v>
      </c>
      <c r="D75" s="387" t="s">
        <v>94</v>
      </c>
      <c r="E75" s="387"/>
      <c r="F75" s="400" t="s">
        <v>234</v>
      </c>
      <c r="G75" s="384" t="s">
        <v>235</v>
      </c>
      <c r="H75" s="384" t="s">
        <v>1636</v>
      </c>
      <c r="I75" s="43"/>
      <c r="J75" s="43"/>
      <c r="K75" s="43"/>
      <c r="L75" s="43"/>
      <c r="M75" s="43"/>
      <c r="N75" s="43"/>
      <c r="O75" s="43"/>
      <c r="P75" s="43"/>
      <c r="Q75" s="43"/>
      <c r="R75" s="43"/>
      <c r="S75" s="43"/>
    </row>
    <row r="76" spans="1:19" ht="15.75">
      <c r="A76" s="386" t="s">
        <v>236</v>
      </c>
      <c r="B76" s="384" t="s">
        <v>237</v>
      </c>
      <c r="C76" s="384" t="s">
        <v>238</v>
      </c>
      <c r="D76" s="387" t="s">
        <v>94</v>
      </c>
      <c r="E76" s="387"/>
      <c r="F76" s="400" t="s">
        <v>239</v>
      </c>
      <c r="G76" s="384" t="s">
        <v>240</v>
      </c>
      <c r="H76" s="384" t="s">
        <v>1637</v>
      </c>
      <c r="I76" s="43"/>
      <c r="J76" s="43"/>
      <c r="K76" s="43"/>
      <c r="L76" s="43"/>
      <c r="M76" s="43"/>
      <c r="N76" s="43"/>
      <c r="O76" s="43"/>
      <c r="P76" s="43"/>
      <c r="Q76" s="43"/>
      <c r="R76" s="43"/>
      <c r="S76" s="43"/>
    </row>
    <row r="77" spans="1:19" ht="15.75">
      <c r="A77" s="386" t="s">
        <v>241</v>
      </c>
      <c r="B77" s="384" t="s">
        <v>242</v>
      </c>
      <c r="C77" s="384" t="s">
        <v>243</v>
      </c>
      <c r="D77" s="387" t="s">
        <v>94</v>
      </c>
      <c r="E77" s="387"/>
      <c r="F77" s="400" t="s">
        <v>244</v>
      </c>
      <c r="G77" s="384" t="s">
        <v>245</v>
      </c>
      <c r="H77" s="384" t="s">
        <v>246</v>
      </c>
      <c r="I77" s="43"/>
      <c r="J77" s="43"/>
      <c r="K77" s="43"/>
      <c r="L77" s="43"/>
      <c r="M77" s="43"/>
      <c r="N77" s="43"/>
      <c r="O77" s="43"/>
      <c r="P77" s="43"/>
      <c r="Q77" s="43"/>
      <c r="R77" s="43"/>
      <c r="S77" s="43"/>
    </row>
    <row r="78" spans="1:19" ht="15.75">
      <c r="A78" s="386" t="s">
        <v>247</v>
      </c>
      <c r="B78" s="384" t="s">
        <v>248</v>
      </c>
      <c r="C78" s="384" t="s">
        <v>249</v>
      </c>
      <c r="D78" s="387" t="s">
        <v>94</v>
      </c>
      <c r="E78" s="387"/>
      <c r="F78" s="400" t="s">
        <v>250</v>
      </c>
      <c r="G78" s="384" t="s">
        <v>251</v>
      </c>
      <c r="H78" s="384" t="s">
        <v>1638</v>
      </c>
      <c r="I78" s="43"/>
      <c r="J78" s="43"/>
      <c r="K78" s="43"/>
      <c r="L78" s="43"/>
      <c r="M78" s="43"/>
      <c r="N78" s="43"/>
      <c r="O78" s="43"/>
      <c r="P78" s="43"/>
      <c r="Q78" s="43"/>
      <c r="R78" s="43"/>
      <c r="S78" s="43"/>
    </row>
    <row r="79" spans="1:19" ht="15.75">
      <c r="A79" s="386" t="s">
        <v>252</v>
      </c>
      <c r="B79" s="384" t="s">
        <v>253</v>
      </c>
      <c r="C79" s="384" t="s">
        <v>254</v>
      </c>
      <c r="D79" s="387" t="s">
        <v>94</v>
      </c>
      <c r="E79" s="387"/>
      <c r="F79" s="400" t="s">
        <v>255</v>
      </c>
      <c r="G79" s="384" t="s">
        <v>256</v>
      </c>
      <c r="H79" s="384" t="s">
        <v>1639</v>
      </c>
      <c r="I79" s="43"/>
      <c r="J79" s="43"/>
      <c r="K79" s="43"/>
      <c r="L79" s="43"/>
      <c r="M79" s="43"/>
      <c r="N79" s="43"/>
      <c r="O79" s="43"/>
      <c r="P79" s="43"/>
      <c r="Q79" s="43"/>
      <c r="R79" s="43"/>
      <c r="S79" s="43"/>
    </row>
    <row r="80" spans="1:19" ht="15.75">
      <c r="A80" s="386" t="s">
        <v>257</v>
      </c>
      <c r="B80" s="384" t="s">
        <v>258</v>
      </c>
      <c r="C80" s="384" t="s">
        <v>259</v>
      </c>
      <c r="D80" s="387" t="s">
        <v>94</v>
      </c>
      <c r="E80" s="387"/>
      <c r="F80" s="400" t="s">
        <v>260</v>
      </c>
      <c r="G80" s="384" t="s">
        <v>261</v>
      </c>
      <c r="H80" s="384" t="s">
        <v>1640</v>
      </c>
      <c r="I80" s="43"/>
      <c r="J80" s="43"/>
      <c r="K80" s="43"/>
      <c r="L80" s="43"/>
      <c r="M80" s="43"/>
      <c r="N80" s="43"/>
      <c r="O80" s="43"/>
      <c r="P80" s="43"/>
      <c r="Q80" s="43"/>
      <c r="R80" s="43"/>
      <c r="S80" s="43"/>
    </row>
    <row r="81" spans="1:19" ht="15.75">
      <c r="A81" s="386" t="s">
        <v>262</v>
      </c>
      <c r="B81" s="384" t="s">
        <v>263</v>
      </c>
      <c r="C81" s="384" t="s">
        <v>264</v>
      </c>
      <c r="D81" s="387" t="s">
        <v>94</v>
      </c>
      <c r="E81" s="387"/>
      <c r="F81" s="400" t="s">
        <v>265</v>
      </c>
      <c r="G81" s="384" t="s">
        <v>266</v>
      </c>
      <c r="H81" s="384" t="s">
        <v>1641</v>
      </c>
      <c r="I81" s="43"/>
      <c r="J81" s="43"/>
      <c r="K81" s="43"/>
      <c r="L81" s="43"/>
      <c r="M81" s="43"/>
      <c r="N81" s="43"/>
      <c r="O81" s="43"/>
      <c r="P81" s="43"/>
      <c r="Q81" s="43"/>
      <c r="R81" s="43"/>
      <c r="S81" s="43"/>
    </row>
    <row r="82" spans="1:19" ht="15.75">
      <c r="A82" s="386" t="s">
        <v>267</v>
      </c>
      <c r="B82" s="384" t="s">
        <v>268</v>
      </c>
      <c r="C82" s="384" t="s">
        <v>269</v>
      </c>
      <c r="D82" s="387" t="s">
        <v>94</v>
      </c>
      <c r="E82" s="387"/>
      <c r="F82" s="400" t="s">
        <v>270</v>
      </c>
      <c r="G82" s="384" t="s">
        <v>271</v>
      </c>
      <c r="H82" s="384" t="s">
        <v>1642</v>
      </c>
      <c r="I82" s="43"/>
      <c r="J82" s="43"/>
      <c r="K82" s="43"/>
      <c r="L82" s="43"/>
      <c r="M82" s="43"/>
      <c r="N82" s="43"/>
      <c r="O82" s="43"/>
      <c r="P82" s="43"/>
      <c r="Q82" s="43"/>
      <c r="R82" s="43"/>
      <c r="S82" s="43"/>
    </row>
    <row r="83" spans="1:19" ht="15.75">
      <c r="A83" s="386" t="s">
        <v>272</v>
      </c>
      <c r="B83" s="384" t="s">
        <v>273</v>
      </c>
      <c r="C83" s="384" t="s">
        <v>274</v>
      </c>
      <c r="D83" s="387" t="s">
        <v>94</v>
      </c>
      <c r="E83" s="387"/>
      <c r="F83" s="400" t="s">
        <v>275</v>
      </c>
      <c r="G83" s="384" t="s">
        <v>276</v>
      </c>
      <c r="H83" s="384" t="s">
        <v>1643</v>
      </c>
      <c r="I83" s="43"/>
      <c r="J83" s="43"/>
      <c r="K83" s="43"/>
      <c r="L83" s="43"/>
      <c r="M83" s="43"/>
      <c r="N83" s="43"/>
      <c r="O83" s="43"/>
      <c r="P83" s="43"/>
      <c r="Q83" s="43"/>
      <c r="R83" s="43"/>
      <c r="S83" s="43"/>
    </row>
    <row r="84" spans="1:19" ht="15.75">
      <c r="A84" s="386" t="s">
        <v>277</v>
      </c>
      <c r="B84" s="384" t="s">
        <v>278</v>
      </c>
      <c r="C84" s="384" t="s">
        <v>279</v>
      </c>
      <c r="D84" s="387" t="s">
        <v>94</v>
      </c>
      <c r="E84" s="387"/>
      <c r="F84" s="400" t="s">
        <v>280</v>
      </c>
      <c r="G84" s="384" t="s">
        <v>281</v>
      </c>
      <c r="H84" s="384" t="s">
        <v>1644</v>
      </c>
      <c r="I84" s="43"/>
      <c r="J84" s="43"/>
      <c r="K84" s="43"/>
      <c r="L84" s="43"/>
      <c r="M84" s="43"/>
      <c r="N84" s="43"/>
      <c r="O84" s="43"/>
      <c r="P84" s="43"/>
      <c r="Q84" s="43"/>
      <c r="R84" s="43"/>
      <c r="S84" s="43"/>
    </row>
    <row r="85" spans="1:19" ht="15.75">
      <c r="A85" s="386" t="s">
        <v>282</v>
      </c>
      <c r="B85" s="384" t="s">
        <v>283</v>
      </c>
      <c r="C85" s="384" t="s">
        <v>284</v>
      </c>
      <c r="D85" s="387" t="s">
        <v>94</v>
      </c>
      <c r="E85" s="387"/>
      <c r="F85" s="400" t="s">
        <v>285</v>
      </c>
      <c r="G85" s="384" t="s">
        <v>286</v>
      </c>
      <c r="H85" s="384" t="s">
        <v>1645</v>
      </c>
      <c r="I85" s="43"/>
      <c r="J85" s="43"/>
      <c r="K85" s="43"/>
      <c r="L85" s="43"/>
      <c r="M85" s="43"/>
      <c r="N85" s="43"/>
      <c r="O85" s="43"/>
      <c r="P85" s="43"/>
      <c r="Q85" s="43"/>
      <c r="R85" s="43"/>
      <c r="S85" s="43"/>
    </row>
    <row r="86" spans="1:19" ht="15.75">
      <c r="A86" s="386" t="s">
        <v>287</v>
      </c>
      <c r="B86" s="384" t="s">
        <v>288</v>
      </c>
      <c r="C86" s="384" t="s">
        <v>289</v>
      </c>
      <c r="D86" s="387" t="s">
        <v>94</v>
      </c>
      <c r="E86" s="387"/>
      <c r="F86" s="400" t="s">
        <v>290</v>
      </c>
      <c r="G86" s="384" t="s">
        <v>291</v>
      </c>
      <c r="H86" s="384" t="s">
        <v>1646</v>
      </c>
      <c r="I86" s="43"/>
      <c r="J86" s="43"/>
      <c r="K86" s="43"/>
      <c r="L86" s="43"/>
      <c r="M86" s="43"/>
      <c r="N86" s="43"/>
      <c r="O86" s="43"/>
      <c r="P86" s="43"/>
      <c r="Q86" s="43"/>
      <c r="R86" s="43"/>
      <c r="S86" s="43"/>
    </row>
    <row r="87" spans="1:19" ht="15.75">
      <c r="A87" s="386" t="s">
        <v>292</v>
      </c>
      <c r="B87" s="384" t="s">
        <v>293</v>
      </c>
      <c r="C87" s="384" t="s">
        <v>294</v>
      </c>
      <c r="D87" s="387" t="s">
        <v>94</v>
      </c>
      <c r="E87" s="387"/>
      <c r="F87" s="400" t="s">
        <v>295</v>
      </c>
      <c r="G87" s="384" t="s">
        <v>296</v>
      </c>
      <c r="H87" s="384" t="s">
        <v>1647</v>
      </c>
      <c r="I87" s="43"/>
      <c r="J87" s="43"/>
      <c r="K87" s="43"/>
      <c r="L87" s="43"/>
      <c r="M87" s="43"/>
      <c r="N87" s="43"/>
      <c r="O87" s="43"/>
      <c r="P87" s="43"/>
      <c r="Q87" s="43"/>
      <c r="R87" s="43"/>
      <c r="S87" s="43"/>
    </row>
    <row r="88" spans="1:19" ht="15.75">
      <c r="A88" s="386" t="s">
        <v>297</v>
      </c>
      <c r="B88" s="384" t="s">
        <v>298</v>
      </c>
      <c r="C88" s="384" t="s">
        <v>299</v>
      </c>
      <c r="D88" s="387" t="s">
        <v>94</v>
      </c>
      <c r="E88" s="387"/>
      <c r="F88" s="400" t="s">
        <v>300</v>
      </c>
      <c r="G88" s="384" t="s">
        <v>301</v>
      </c>
      <c r="H88" s="384" t="s">
        <v>1648</v>
      </c>
      <c r="I88" s="43"/>
      <c r="J88" s="43"/>
      <c r="K88" s="43"/>
      <c r="L88" s="43"/>
      <c r="M88" s="43"/>
      <c r="N88" s="43"/>
      <c r="O88" s="43"/>
      <c r="P88" s="43"/>
      <c r="Q88" s="43"/>
      <c r="R88" s="43"/>
      <c r="S88" s="43"/>
    </row>
    <row r="89" spans="1:19" ht="15.75">
      <c r="A89" s="386" t="s">
        <v>302</v>
      </c>
      <c r="B89" s="384" t="s">
        <v>303</v>
      </c>
      <c r="C89" s="384" t="s">
        <v>304</v>
      </c>
      <c r="D89" s="387" t="s">
        <v>94</v>
      </c>
      <c r="E89" s="387"/>
      <c r="F89" s="400" t="s">
        <v>305</v>
      </c>
      <c r="G89" s="384" t="s">
        <v>306</v>
      </c>
      <c r="H89" s="384" t="s">
        <v>1649</v>
      </c>
      <c r="I89" s="43"/>
      <c r="J89" s="43"/>
      <c r="K89" s="43"/>
      <c r="L89" s="43"/>
      <c r="M89" s="43"/>
      <c r="N89" s="43"/>
      <c r="O89" s="43"/>
      <c r="P89" s="43"/>
      <c r="Q89" s="43"/>
      <c r="R89" s="43"/>
      <c r="S89" s="43"/>
    </row>
    <row r="90" spans="1:19" ht="15.75">
      <c r="A90" s="386" t="s">
        <v>307</v>
      </c>
      <c r="B90" s="384" t="s">
        <v>308</v>
      </c>
      <c r="C90" s="384" t="s">
        <v>309</v>
      </c>
      <c r="D90" s="387" t="s">
        <v>94</v>
      </c>
      <c r="E90" s="387"/>
      <c r="F90" s="400" t="s">
        <v>310</v>
      </c>
      <c r="G90" s="384" t="s">
        <v>311</v>
      </c>
      <c r="H90" s="384" t="s">
        <v>1650</v>
      </c>
      <c r="I90" s="43"/>
      <c r="J90" s="43"/>
      <c r="K90" s="43"/>
      <c r="L90" s="43"/>
      <c r="M90" s="43"/>
      <c r="N90" s="43"/>
      <c r="O90" s="43"/>
      <c r="P90" s="43"/>
      <c r="Q90" s="43"/>
      <c r="R90" s="43"/>
      <c r="S90" s="43"/>
    </row>
    <row r="91" spans="1:19" ht="15.75">
      <c r="A91" s="386" t="s">
        <v>312</v>
      </c>
      <c r="B91" s="384" t="s">
        <v>313</v>
      </c>
      <c r="C91" s="384" t="s">
        <v>314</v>
      </c>
      <c r="D91" s="387" t="s">
        <v>94</v>
      </c>
      <c r="E91" s="387"/>
      <c r="F91" s="400" t="s">
        <v>315</v>
      </c>
      <c r="G91" s="384" t="s">
        <v>316</v>
      </c>
      <c r="H91" s="384" t="s">
        <v>1651</v>
      </c>
      <c r="I91" s="43"/>
      <c r="J91" s="43"/>
      <c r="K91" s="43"/>
      <c r="L91" s="43"/>
      <c r="M91" s="43"/>
      <c r="N91" s="43"/>
      <c r="O91" s="43"/>
      <c r="P91" s="43"/>
      <c r="Q91" s="43"/>
      <c r="R91" s="43"/>
      <c r="S91" s="43"/>
    </row>
    <row r="92" spans="1:19" ht="15.75">
      <c r="A92" s="386" t="s">
        <v>317</v>
      </c>
      <c r="B92" s="384" t="s">
        <v>318</v>
      </c>
      <c r="C92" s="384" t="s">
        <v>319</v>
      </c>
      <c r="D92" s="387" t="s">
        <v>94</v>
      </c>
      <c r="E92" s="387"/>
      <c r="F92" s="400" t="s">
        <v>320</v>
      </c>
      <c r="G92" s="384" t="s">
        <v>321</v>
      </c>
      <c r="H92" s="384" t="s">
        <v>1652</v>
      </c>
      <c r="I92" s="43"/>
      <c r="J92" s="43"/>
      <c r="K92" s="43"/>
      <c r="L92" s="43"/>
      <c r="M92" s="43"/>
      <c r="N92" s="43"/>
      <c r="O92" s="43"/>
      <c r="P92" s="43"/>
      <c r="Q92" s="43"/>
      <c r="R92" s="43"/>
      <c r="S92" s="43"/>
    </row>
    <row r="93" spans="1:19" ht="15.75">
      <c r="A93" s="386" t="s">
        <v>322</v>
      </c>
      <c r="B93" s="384" t="s">
        <v>323</v>
      </c>
      <c r="C93" s="384" t="s">
        <v>324</v>
      </c>
      <c r="D93" s="387" t="s">
        <v>94</v>
      </c>
      <c r="E93" s="387"/>
      <c r="F93" s="400" t="s">
        <v>325</v>
      </c>
      <c r="G93" s="384" t="s">
        <v>326</v>
      </c>
      <c r="H93" s="384" t="s">
        <v>1653</v>
      </c>
      <c r="I93" s="43"/>
      <c r="J93" s="43"/>
      <c r="K93" s="43"/>
      <c r="L93" s="43"/>
      <c r="M93" s="43"/>
      <c r="N93" s="43"/>
      <c r="O93" s="43"/>
      <c r="P93" s="43"/>
      <c r="Q93" s="43"/>
      <c r="R93" s="43"/>
      <c r="S93" s="43"/>
    </row>
    <row r="94" spans="1:19" ht="15.75">
      <c r="A94" s="386" t="s">
        <v>327</v>
      </c>
      <c r="B94" s="384" t="s">
        <v>328</v>
      </c>
      <c r="C94" s="384" t="s">
        <v>329</v>
      </c>
      <c r="D94" s="387" t="s">
        <v>94</v>
      </c>
      <c r="E94" s="387"/>
      <c r="F94" s="400" t="s">
        <v>330</v>
      </c>
      <c r="G94" s="384" t="s">
        <v>331</v>
      </c>
      <c r="H94" s="384" t="s">
        <v>1654</v>
      </c>
      <c r="I94" s="43"/>
      <c r="J94" s="43"/>
      <c r="K94" s="43"/>
      <c r="L94" s="43"/>
      <c r="M94" s="43"/>
      <c r="N94" s="43"/>
      <c r="O94" s="43"/>
      <c r="P94" s="43"/>
      <c r="Q94" s="43"/>
      <c r="R94" s="43"/>
      <c r="S94" s="43"/>
    </row>
    <row r="95" spans="1:19" ht="15.75">
      <c r="A95" s="386" t="s">
        <v>332</v>
      </c>
      <c r="B95" s="384" t="s">
        <v>333</v>
      </c>
      <c r="C95" s="384" t="s">
        <v>334</v>
      </c>
      <c r="D95" s="387" t="s">
        <v>94</v>
      </c>
      <c r="E95" s="387"/>
      <c r="F95" s="400" t="s">
        <v>335</v>
      </c>
      <c r="G95" s="384" t="s">
        <v>336</v>
      </c>
      <c r="H95" s="384" t="s">
        <v>1655</v>
      </c>
      <c r="I95" s="43"/>
      <c r="J95" s="43"/>
      <c r="K95" s="43"/>
      <c r="L95" s="43"/>
      <c r="M95" s="43"/>
      <c r="N95" s="43"/>
      <c r="O95" s="43"/>
      <c r="P95" s="43"/>
      <c r="Q95" s="43"/>
      <c r="R95" s="43"/>
      <c r="S95" s="43"/>
    </row>
    <row r="96" spans="1:19" ht="15.75">
      <c r="A96" s="386" t="s">
        <v>337</v>
      </c>
      <c r="B96" s="384" t="s">
        <v>338</v>
      </c>
      <c r="C96" s="384" t="s">
        <v>339</v>
      </c>
      <c r="D96" s="387" t="s">
        <v>94</v>
      </c>
      <c r="E96" s="387"/>
      <c r="F96" s="400" t="s">
        <v>340</v>
      </c>
      <c r="G96" s="384" t="s">
        <v>341</v>
      </c>
      <c r="H96" s="384" t="s">
        <v>1656</v>
      </c>
      <c r="I96" s="43"/>
      <c r="J96" s="43"/>
      <c r="K96" s="43"/>
      <c r="L96" s="43"/>
      <c r="M96" s="43"/>
      <c r="N96" s="43"/>
      <c r="O96" s="43"/>
      <c r="P96" s="43"/>
      <c r="Q96" s="43"/>
      <c r="R96" s="43"/>
      <c r="S96" s="43"/>
    </row>
    <row r="97" spans="1:19" ht="15.75">
      <c r="A97" s="386" t="s">
        <v>342</v>
      </c>
      <c r="B97" s="384" t="s">
        <v>343</v>
      </c>
      <c r="C97" s="384" t="s">
        <v>344</v>
      </c>
      <c r="D97" s="387" t="s">
        <v>94</v>
      </c>
      <c r="E97" s="387"/>
      <c r="F97" s="400" t="s">
        <v>345</v>
      </c>
      <c r="G97" s="384" t="s">
        <v>346</v>
      </c>
      <c r="H97" s="384" t="s">
        <v>1657</v>
      </c>
      <c r="I97" s="43"/>
      <c r="J97" s="43"/>
      <c r="K97" s="43"/>
      <c r="L97" s="43"/>
      <c r="M97" s="43"/>
      <c r="N97" s="43"/>
      <c r="O97" s="43"/>
      <c r="P97" s="43"/>
      <c r="Q97" s="43"/>
      <c r="R97" s="43"/>
      <c r="S97" s="43"/>
    </row>
    <row r="98" spans="1:19" ht="15.75">
      <c r="A98" s="386" t="s">
        <v>347</v>
      </c>
      <c r="B98" s="384" t="s">
        <v>348</v>
      </c>
      <c r="C98" s="384" t="s">
        <v>349</v>
      </c>
      <c r="D98" s="387" t="s">
        <v>94</v>
      </c>
      <c r="E98" s="387"/>
      <c r="F98" s="400" t="s">
        <v>350</v>
      </c>
      <c r="G98" s="384" t="s">
        <v>351</v>
      </c>
      <c r="H98" s="384" t="s">
        <v>1658</v>
      </c>
      <c r="I98" s="43"/>
      <c r="J98" s="43"/>
      <c r="K98" s="43"/>
      <c r="L98" s="43"/>
      <c r="M98" s="43"/>
      <c r="N98" s="43"/>
      <c r="O98" s="43"/>
      <c r="P98" s="43"/>
      <c r="Q98" s="43"/>
      <c r="R98" s="43"/>
      <c r="S98" s="43"/>
    </row>
    <row r="99" spans="1:19" ht="15.75">
      <c r="A99" s="386" t="s">
        <v>352</v>
      </c>
      <c r="B99" s="384" t="s">
        <v>353</v>
      </c>
      <c r="C99" s="384" t="s">
        <v>354</v>
      </c>
      <c r="D99" s="387" t="s">
        <v>94</v>
      </c>
      <c r="E99" s="387"/>
      <c r="F99" s="400" t="s">
        <v>355</v>
      </c>
      <c r="G99" s="384" t="s">
        <v>356</v>
      </c>
      <c r="H99" s="384" t="s">
        <v>1659</v>
      </c>
      <c r="I99" s="43"/>
      <c r="J99" s="43"/>
      <c r="K99" s="43"/>
      <c r="L99" s="43"/>
      <c r="M99" s="43"/>
      <c r="N99" s="43"/>
      <c r="O99" s="43"/>
      <c r="P99" s="43"/>
      <c r="Q99" s="43"/>
      <c r="R99" s="43"/>
      <c r="S99" s="43"/>
    </row>
    <row r="100" spans="1:19" ht="15.75">
      <c r="A100" s="386" t="s">
        <v>357</v>
      </c>
      <c r="B100" s="384" t="s">
        <v>358</v>
      </c>
      <c r="C100" s="384" t="s">
        <v>359</v>
      </c>
      <c r="D100" s="387" t="s">
        <v>94</v>
      </c>
      <c r="E100" s="387"/>
      <c r="F100" s="400" t="s">
        <v>360</v>
      </c>
      <c r="G100" s="384" t="s">
        <v>361</v>
      </c>
      <c r="H100" s="384" t="s">
        <v>362</v>
      </c>
      <c r="I100" s="43"/>
      <c r="J100" s="43"/>
      <c r="K100" s="43"/>
      <c r="L100" s="43"/>
      <c r="M100" s="43"/>
      <c r="N100" s="43"/>
      <c r="O100" s="43"/>
      <c r="P100" s="43"/>
      <c r="Q100" s="43"/>
      <c r="R100" s="43"/>
      <c r="S100" s="43"/>
    </row>
    <row r="101" spans="1:19" ht="15.75">
      <c r="A101" s="386" t="s">
        <v>363</v>
      </c>
      <c r="B101" s="384" t="s">
        <v>364</v>
      </c>
      <c r="C101" s="384" t="s">
        <v>365</v>
      </c>
      <c r="D101" s="387" t="s">
        <v>94</v>
      </c>
      <c r="E101" s="387"/>
      <c r="F101" s="400" t="s">
        <v>366</v>
      </c>
      <c r="G101" s="384" t="s">
        <v>367</v>
      </c>
      <c r="H101" s="384" t="s">
        <v>1660</v>
      </c>
      <c r="I101" s="43"/>
      <c r="J101" s="43"/>
      <c r="K101" s="43"/>
      <c r="L101" s="43"/>
      <c r="M101" s="43"/>
      <c r="N101" s="43"/>
      <c r="O101" s="43"/>
      <c r="P101" s="43"/>
      <c r="Q101" s="43"/>
      <c r="R101" s="43"/>
      <c r="S101" s="43"/>
    </row>
    <row r="102" spans="1:19" ht="15.75">
      <c r="A102" s="386" t="s">
        <v>368</v>
      </c>
      <c r="B102" s="384" t="s">
        <v>369</v>
      </c>
      <c r="C102" s="384" t="s">
        <v>370</v>
      </c>
      <c r="D102" s="387" t="s">
        <v>94</v>
      </c>
      <c r="E102" s="387"/>
      <c r="F102" s="400" t="s">
        <v>371</v>
      </c>
      <c r="G102" s="384" t="s">
        <v>372</v>
      </c>
      <c r="H102" s="384" t="s">
        <v>1661</v>
      </c>
      <c r="I102" s="43"/>
      <c r="J102" s="43"/>
      <c r="K102" s="43"/>
      <c r="L102" s="43"/>
      <c r="M102" s="43"/>
      <c r="N102" s="43"/>
      <c r="O102" s="43"/>
      <c r="P102" s="43"/>
      <c r="Q102" s="43"/>
      <c r="R102" s="43"/>
      <c r="S102" s="43"/>
    </row>
    <row r="103" spans="1:19" ht="15.75">
      <c r="A103" s="386" t="s">
        <v>373</v>
      </c>
      <c r="B103" s="384" t="s">
        <v>374</v>
      </c>
      <c r="C103" s="384" t="s">
        <v>375</v>
      </c>
      <c r="D103" s="387" t="s">
        <v>94</v>
      </c>
      <c r="E103" s="387"/>
      <c r="F103" s="400" t="s">
        <v>376</v>
      </c>
      <c r="G103" s="384" t="s">
        <v>377</v>
      </c>
      <c r="H103" s="384" t="s">
        <v>1662</v>
      </c>
      <c r="I103" s="43"/>
      <c r="J103" s="43"/>
      <c r="K103" s="43"/>
      <c r="L103" s="43"/>
      <c r="M103" s="43"/>
      <c r="N103" s="43"/>
      <c r="O103" s="43"/>
      <c r="P103" s="43"/>
      <c r="Q103" s="43"/>
      <c r="R103" s="43"/>
      <c r="S103" s="43"/>
    </row>
    <row r="104" spans="1:19" ht="15.75">
      <c r="A104" s="386" t="s">
        <v>378</v>
      </c>
      <c r="B104" s="384" t="s">
        <v>379</v>
      </c>
      <c r="C104" s="384" t="s">
        <v>380</v>
      </c>
      <c r="D104" s="387" t="s">
        <v>94</v>
      </c>
      <c r="E104" s="387"/>
      <c r="F104" s="400" t="s">
        <v>381</v>
      </c>
      <c r="G104" s="384" t="s">
        <v>382</v>
      </c>
      <c r="H104" s="384" t="s">
        <v>1663</v>
      </c>
      <c r="I104" s="43"/>
      <c r="J104" s="43"/>
      <c r="K104" s="43"/>
      <c r="L104" s="43"/>
      <c r="M104" s="43"/>
      <c r="N104" s="43"/>
      <c r="O104" s="43"/>
      <c r="P104" s="43"/>
      <c r="Q104" s="43"/>
      <c r="R104" s="43"/>
      <c r="S104" s="43"/>
    </row>
    <row r="105" spans="1:19" ht="15.75">
      <c r="A105" s="386" t="s">
        <v>383</v>
      </c>
      <c r="B105" s="384" t="s">
        <v>384</v>
      </c>
      <c r="C105" s="384" t="s">
        <v>385</v>
      </c>
      <c r="D105" s="387" t="s">
        <v>94</v>
      </c>
      <c r="E105" s="387"/>
      <c r="F105" s="400" t="s">
        <v>386</v>
      </c>
      <c r="G105" s="384" t="s">
        <v>387</v>
      </c>
      <c r="H105" s="384" t="s">
        <v>388</v>
      </c>
      <c r="I105" s="43"/>
      <c r="J105" s="43"/>
      <c r="K105" s="43"/>
      <c r="L105" s="43"/>
      <c r="M105" s="43"/>
      <c r="N105" s="43"/>
      <c r="O105" s="43"/>
      <c r="P105" s="43"/>
      <c r="Q105" s="43"/>
      <c r="R105" s="43"/>
      <c r="S105" s="43"/>
    </row>
    <row r="106" spans="1:19" ht="15.75">
      <c r="A106" s="386" t="s">
        <v>389</v>
      </c>
      <c r="B106" s="384" t="s">
        <v>390</v>
      </c>
      <c r="C106" s="384" t="s">
        <v>391</v>
      </c>
      <c r="D106" s="387" t="s">
        <v>94</v>
      </c>
      <c r="E106" s="387"/>
      <c r="F106" s="400" t="s">
        <v>392</v>
      </c>
      <c r="G106" s="384" t="s">
        <v>393</v>
      </c>
      <c r="H106" s="384" t="s">
        <v>1664</v>
      </c>
      <c r="I106" s="43"/>
      <c r="J106" s="43"/>
      <c r="K106" s="43"/>
      <c r="L106" s="43"/>
      <c r="M106" s="43"/>
      <c r="N106" s="43"/>
      <c r="O106" s="43"/>
      <c r="P106" s="43"/>
      <c r="Q106" s="43"/>
      <c r="R106" s="43"/>
      <c r="S106" s="43"/>
    </row>
    <row r="107" spans="1:19" ht="15.75">
      <c r="A107" s="386" t="s">
        <v>394</v>
      </c>
      <c r="B107" s="384" t="s">
        <v>395</v>
      </c>
      <c r="C107" s="384" t="s">
        <v>396</v>
      </c>
      <c r="D107" s="387" t="s">
        <v>94</v>
      </c>
      <c r="E107" s="387"/>
      <c r="F107" s="400" t="s">
        <v>397</v>
      </c>
      <c r="G107" s="384" t="s">
        <v>398</v>
      </c>
      <c r="H107" s="384" t="s">
        <v>1665</v>
      </c>
      <c r="I107" s="43"/>
      <c r="J107" s="43"/>
      <c r="K107" s="43"/>
      <c r="L107" s="43"/>
      <c r="M107" s="43"/>
      <c r="N107" s="43"/>
      <c r="O107" s="43"/>
      <c r="P107" s="43"/>
      <c r="Q107" s="43"/>
      <c r="R107" s="43"/>
      <c r="S107" s="43"/>
    </row>
    <row r="108" spans="1:19" ht="15.75">
      <c r="A108" s="386" t="s">
        <v>399</v>
      </c>
      <c r="B108" s="384" t="s">
        <v>400</v>
      </c>
      <c r="C108" s="384" t="s">
        <v>401</v>
      </c>
      <c r="D108" s="387" t="s">
        <v>94</v>
      </c>
      <c r="E108" s="387"/>
      <c r="F108" s="400" t="s">
        <v>402</v>
      </c>
      <c r="G108" s="384" t="s">
        <v>403</v>
      </c>
      <c r="H108" s="384" t="s">
        <v>1666</v>
      </c>
      <c r="I108" s="43"/>
      <c r="J108" s="43"/>
      <c r="K108" s="43"/>
      <c r="L108" s="43"/>
      <c r="M108" s="43"/>
      <c r="N108" s="43"/>
      <c r="O108" s="43"/>
      <c r="P108" s="43"/>
      <c r="Q108" s="43"/>
      <c r="R108" s="43"/>
      <c r="S108" s="43"/>
    </row>
    <row r="109" spans="1:19" ht="15.75">
      <c r="A109" s="386" t="s">
        <v>404</v>
      </c>
      <c r="B109" s="384" t="s">
        <v>405</v>
      </c>
      <c r="C109" s="384" t="s">
        <v>406</v>
      </c>
      <c r="D109" s="387" t="s">
        <v>94</v>
      </c>
      <c r="E109" s="387"/>
      <c r="F109" s="400" t="s">
        <v>407</v>
      </c>
      <c r="G109" s="384" t="s">
        <v>408</v>
      </c>
      <c r="H109" s="384" t="s">
        <v>1667</v>
      </c>
      <c r="I109" s="43"/>
      <c r="J109" s="43"/>
      <c r="K109" s="43"/>
      <c r="L109" s="43"/>
      <c r="M109" s="43"/>
      <c r="N109" s="43"/>
      <c r="O109" s="43"/>
      <c r="P109" s="43"/>
      <c r="Q109" s="43"/>
      <c r="R109" s="43"/>
      <c r="S109" s="43"/>
    </row>
    <row r="110" spans="1:19" ht="15.75">
      <c r="A110" s="386" t="s">
        <v>409</v>
      </c>
      <c r="B110" s="384" t="s">
        <v>410</v>
      </c>
      <c r="C110" s="384" t="s">
        <v>411</v>
      </c>
      <c r="D110" s="387" t="s">
        <v>94</v>
      </c>
      <c r="E110" s="387"/>
      <c r="F110" s="400" t="s">
        <v>412</v>
      </c>
      <c r="G110" s="384" t="s">
        <v>413</v>
      </c>
      <c r="H110" s="384" t="s">
        <v>1668</v>
      </c>
      <c r="I110" s="43"/>
      <c r="J110" s="43"/>
      <c r="K110" s="43"/>
      <c r="L110" s="43"/>
      <c r="M110" s="43"/>
      <c r="N110" s="43"/>
      <c r="O110" s="43"/>
      <c r="P110" s="43"/>
      <c r="Q110" s="43"/>
      <c r="R110" s="43"/>
      <c r="S110" s="43"/>
    </row>
    <row r="111" spans="1:19" ht="15.75">
      <c r="A111" s="386" t="s">
        <v>414</v>
      </c>
      <c r="B111" s="384" t="s">
        <v>415</v>
      </c>
      <c r="C111" s="384" t="s">
        <v>416</v>
      </c>
      <c r="D111" s="387" t="s">
        <v>94</v>
      </c>
      <c r="E111" s="387"/>
      <c r="F111" s="400" t="s">
        <v>417</v>
      </c>
      <c r="G111" s="384" t="s">
        <v>418</v>
      </c>
      <c r="H111" s="384" t="s">
        <v>1669</v>
      </c>
      <c r="I111" s="43"/>
      <c r="J111" s="43"/>
      <c r="K111" s="43"/>
      <c r="L111" s="43"/>
      <c r="M111" s="43"/>
      <c r="N111" s="43"/>
      <c r="O111" s="43"/>
      <c r="P111" s="43"/>
      <c r="Q111" s="43"/>
      <c r="R111" s="43"/>
      <c r="S111" s="43"/>
    </row>
    <row r="112" spans="1:19" ht="15.75">
      <c r="A112" s="386" t="s">
        <v>419</v>
      </c>
      <c r="B112" s="384" t="s">
        <v>420</v>
      </c>
      <c r="C112" s="384" t="s">
        <v>421</v>
      </c>
      <c r="D112" s="387" t="s">
        <v>94</v>
      </c>
      <c r="E112" s="387"/>
      <c r="F112" s="400" t="s">
        <v>422</v>
      </c>
      <c r="G112" s="384" t="s">
        <v>423</v>
      </c>
      <c r="H112" s="384" t="s">
        <v>1670</v>
      </c>
      <c r="I112" s="43"/>
      <c r="J112" s="43"/>
      <c r="K112" s="43"/>
      <c r="L112" s="43"/>
      <c r="M112" s="43"/>
      <c r="N112" s="43"/>
      <c r="O112" s="43"/>
      <c r="P112" s="43"/>
      <c r="Q112" s="43"/>
      <c r="R112" s="43"/>
      <c r="S112" s="43"/>
    </row>
    <row r="113" spans="1:19" ht="15.75">
      <c r="A113" s="386" t="s">
        <v>424</v>
      </c>
      <c r="B113" s="384" t="s">
        <v>425</v>
      </c>
      <c r="C113" s="384" t="s">
        <v>426</v>
      </c>
      <c r="D113" s="387" t="s">
        <v>94</v>
      </c>
      <c r="E113" s="387"/>
      <c r="F113" s="400" t="s">
        <v>427</v>
      </c>
      <c r="G113" s="384" t="s">
        <v>428</v>
      </c>
      <c r="H113" s="384" t="s">
        <v>1671</v>
      </c>
      <c r="I113" s="43"/>
      <c r="J113" s="43"/>
      <c r="K113" s="43"/>
      <c r="L113" s="43"/>
      <c r="M113" s="43"/>
      <c r="N113" s="43"/>
      <c r="O113" s="43"/>
      <c r="P113" s="43"/>
      <c r="Q113" s="43"/>
      <c r="R113" s="43"/>
      <c r="S113" s="43"/>
    </row>
    <row r="114" spans="1:19" ht="15.75">
      <c r="A114" s="386" t="s">
        <v>429</v>
      </c>
      <c r="B114" s="384" t="s">
        <v>430</v>
      </c>
      <c r="C114" s="384" t="s">
        <v>431</v>
      </c>
      <c r="D114" s="387" t="s">
        <v>94</v>
      </c>
      <c r="E114" s="387"/>
      <c r="F114" s="400" t="s">
        <v>432</v>
      </c>
      <c r="G114" s="384" t="s">
        <v>433</v>
      </c>
      <c r="H114" s="384" t="s">
        <v>1672</v>
      </c>
      <c r="I114" s="43"/>
      <c r="J114" s="43"/>
      <c r="K114" s="43"/>
      <c r="L114" s="43"/>
      <c r="M114" s="43"/>
      <c r="N114" s="43"/>
      <c r="O114" s="43"/>
      <c r="P114" s="43"/>
      <c r="Q114" s="43"/>
      <c r="R114" s="43"/>
      <c r="S114" s="43"/>
    </row>
    <row r="115" spans="1:19" ht="15.75">
      <c r="A115" s="386" t="s">
        <v>434</v>
      </c>
      <c r="B115" s="384" t="s">
        <v>435</v>
      </c>
      <c r="C115" s="384" t="s">
        <v>436</v>
      </c>
      <c r="D115" s="387" t="s">
        <v>94</v>
      </c>
      <c r="E115" s="387"/>
      <c r="F115" s="400" t="s">
        <v>437</v>
      </c>
      <c r="G115" s="384" t="s">
        <v>438</v>
      </c>
      <c r="H115" s="384" t="s">
        <v>1673</v>
      </c>
      <c r="I115" s="43"/>
      <c r="J115" s="43"/>
      <c r="K115" s="43"/>
      <c r="L115" s="43"/>
      <c r="M115" s="43"/>
      <c r="N115" s="43"/>
      <c r="O115" s="43"/>
      <c r="P115" s="43"/>
      <c r="Q115" s="43"/>
      <c r="R115" s="43"/>
      <c r="S115" s="43"/>
    </row>
    <row r="116" spans="1:19" ht="15.75">
      <c r="A116" s="386" t="s">
        <v>439</v>
      </c>
      <c r="B116" s="384" t="s">
        <v>440</v>
      </c>
      <c r="C116" s="384" t="s">
        <v>441</v>
      </c>
      <c r="D116" s="387" t="s">
        <v>94</v>
      </c>
      <c r="E116" s="387"/>
      <c r="F116" s="400" t="s">
        <v>442</v>
      </c>
      <c r="G116" s="384" t="s">
        <v>443</v>
      </c>
      <c r="H116" s="384" t="s">
        <v>1674</v>
      </c>
      <c r="I116" s="43"/>
      <c r="J116" s="43"/>
      <c r="K116" s="43"/>
      <c r="L116" s="43"/>
      <c r="M116" s="43"/>
      <c r="N116" s="43"/>
      <c r="O116" s="43"/>
      <c r="P116" s="43"/>
      <c r="Q116" s="43"/>
      <c r="R116" s="43"/>
      <c r="S116" s="43"/>
    </row>
    <row r="117" spans="1:19" ht="15.75">
      <c r="A117" s="386" t="s">
        <v>444</v>
      </c>
      <c r="B117" s="384" t="s">
        <v>445</v>
      </c>
      <c r="C117" s="384" t="s">
        <v>446</v>
      </c>
      <c r="D117" s="387" t="s">
        <v>94</v>
      </c>
      <c r="E117" s="387"/>
      <c r="F117" s="400" t="s">
        <v>447</v>
      </c>
      <c r="G117" s="384" t="s">
        <v>448</v>
      </c>
      <c r="H117" s="384" t="s">
        <v>449</v>
      </c>
      <c r="I117" s="43"/>
      <c r="J117" s="43"/>
      <c r="K117" s="43"/>
      <c r="L117" s="43"/>
      <c r="M117" s="43"/>
      <c r="N117" s="43"/>
      <c r="O117" s="43"/>
      <c r="P117" s="43"/>
      <c r="Q117" s="43"/>
      <c r="R117" s="43"/>
      <c r="S117" s="43"/>
    </row>
    <row r="118" spans="1:19" ht="15.75">
      <c r="A118" s="386" t="s">
        <v>450</v>
      </c>
      <c r="B118" s="384" t="s">
        <v>451</v>
      </c>
      <c r="C118" s="384" t="s">
        <v>452</v>
      </c>
      <c r="D118" s="387" t="s">
        <v>94</v>
      </c>
      <c r="E118" s="387"/>
      <c r="F118" s="400" t="s">
        <v>453</v>
      </c>
      <c r="G118" s="384" t="s">
        <v>454</v>
      </c>
      <c r="H118" s="384" t="s">
        <v>455</v>
      </c>
      <c r="I118" s="43"/>
      <c r="J118" s="43"/>
      <c r="K118" s="43"/>
      <c r="L118" s="43"/>
      <c r="M118" s="43"/>
      <c r="N118" s="43"/>
      <c r="O118" s="43"/>
      <c r="P118" s="43"/>
      <c r="Q118" s="43"/>
      <c r="R118" s="43"/>
      <c r="S118" s="43"/>
    </row>
    <row r="119" spans="1:19" ht="15.75">
      <c r="A119" s="386" t="s">
        <v>456</v>
      </c>
      <c r="B119" s="384" t="s">
        <v>457</v>
      </c>
      <c r="C119" s="384" t="s">
        <v>458</v>
      </c>
      <c r="D119" s="387" t="s">
        <v>94</v>
      </c>
      <c r="E119" s="387"/>
      <c r="F119" s="400" t="s">
        <v>459</v>
      </c>
      <c r="G119" s="384" t="s">
        <v>460</v>
      </c>
      <c r="H119" s="384" t="s">
        <v>460</v>
      </c>
      <c r="I119" s="43"/>
      <c r="J119" s="43"/>
      <c r="K119" s="43"/>
      <c r="L119" s="43"/>
      <c r="M119" s="43"/>
      <c r="N119" s="43"/>
      <c r="O119" s="43"/>
      <c r="P119" s="43"/>
      <c r="Q119" s="43"/>
      <c r="R119" s="43"/>
      <c r="S119" s="43"/>
    </row>
    <row r="120" spans="1:19" ht="15.75">
      <c r="A120" s="386" t="s">
        <v>461</v>
      </c>
      <c r="B120" s="384" t="s">
        <v>462</v>
      </c>
      <c r="C120" s="384" t="s">
        <v>463</v>
      </c>
      <c r="D120" s="387" t="s">
        <v>94</v>
      </c>
      <c r="E120" s="387"/>
      <c r="F120" s="400" t="s">
        <v>464</v>
      </c>
      <c r="G120" s="384" t="s">
        <v>465</v>
      </c>
      <c r="H120" s="384" t="s">
        <v>1675</v>
      </c>
      <c r="I120" s="43"/>
      <c r="J120" s="43"/>
      <c r="K120" s="43"/>
      <c r="L120" s="43"/>
      <c r="M120" s="43"/>
      <c r="N120" s="43"/>
      <c r="O120" s="43"/>
      <c r="P120" s="43"/>
      <c r="Q120" s="43"/>
      <c r="R120" s="43"/>
      <c r="S120" s="43"/>
    </row>
    <row r="121" spans="1:19" ht="15.75">
      <c r="A121" s="386" t="s">
        <v>466</v>
      </c>
      <c r="B121" s="384" t="s">
        <v>467</v>
      </c>
      <c r="C121" s="384" t="s">
        <v>468</v>
      </c>
      <c r="D121" s="387" t="s">
        <v>94</v>
      </c>
      <c r="E121" s="387"/>
      <c r="F121" s="400" t="s">
        <v>469</v>
      </c>
      <c r="G121" s="384" t="s">
        <v>470</v>
      </c>
      <c r="H121" s="384" t="s">
        <v>1676</v>
      </c>
      <c r="I121" s="43"/>
      <c r="J121" s="43"/>
      <c r="K121" s="43"/>
      <c r="L121" s="43"/>
      <c r="M121" s="43"/>
      <c r="N121" s="43"/>
      <c r="O121" s="43"/>
      <c r="P121" s="43"/>
      <c r="Q121" s="43"/>
      <c r="R121" s="43"/>
      <c r="S121" s="43"/>
    </row>
    <row r="122" spans="1:19" ht="15.75">
      <c r="A122" s="386" t="s">
        <v>471</v>
      </c>
      <c r="B122" s="384" t="s">
        <v>472</v>
      </c>
      <c r="C122" s="384" t="s">
        <v>473</v>
      </c>
      <c r="D122" s="387" t="s">
        <v>94</v>
      </c>
      <c r="E122" s="387"/>
      <c r="F122" s="400" t="s">
        <v>474</v>
      </c>
      <c r="G122" s="384" t="s">
        <v>475</v>
      </c>
      <c r="H122" s="384" t="s">
        <v>1677</v>
      </c>
      <c r="I122" s="43"/>
      <c r="J122" s="43"/>
      <c r="K122" s="43"/>
      <c r="L122" s="43"/>
      <c r="M122" s="43"/>
      <c r="N122" s="43"/>
      <c r="O122" s="43"/>
      <c r="P122" s="43"/>
      <c r="Q122" s="43"/>
      <c r="R122" s="43"/>
      <c r="S122" s="43"/>
    </row>
    <row r="123" spans="1:19" ht="15.75">
      <c r="A123" s="386" t="s">
        <v>476</v>
      </c>
      <c r="B123" s="384" t="s">
        <v>477</v>
      </c>
      <c r="C123" s="384" t="s">
        <v>478</v>
      </c>
      <c r="D123" s="387" t="s">
        <v>94</v>
      </c>
      <c r="E123" s="387"/>
      <c r="F123" s="400" t="s">
        <v>479</v>
      </c>
      <c r="G123" s="384" t="s">
        <v>480</v>
      </c>
      <c r="H123" s="384" t="s">
        <v>1678</v>
      </c>
      <c r="I123" s="43"/>
      <c r="J123" s="43"/>
      <c r="K123" s="43"/>
      <c r="L123" s="43"/>
      <c r="M123" s="43"/>
      <c r="N123" s="43"/>
      <c r="O123" s="43"/>
      <c r="P123" s="43"/>
      <c r="Q123" s="43"/>
      <c r="R123" s="43"/>
      <c r="S123" s="43"/>
    </row>
    <row r="124" spans="1:19" ht="15.75">
      <c r="A124" s="386" t="s">
        <v>481</v>
      </c>
      <c r="B124" s="384" t="s">
        <v>482</v>
      </c>
      <c r="C124" s="384" t="s">
        <v>483</v>
      </c>
      <c r="D124" s="387" t="s">
        <v>94</v>
      </c>
      <c r="E124" s="387"/>
      <c r="F124" s="400" t="s">
        <v>484</v>
      </c>
      <c r="G124" s="384" t="s">
        <v>485</v>
      </c>
      <c r="H124" s="384" t="s">
        <v>1679</v>
      </c>
      <c r="I124" s="43"/>
      <c r="J124" s="43"/>
      <c r="K124" s="43"/>
      <c r="L124" s="43"/>
      <c r="M124" s="43"/>
      <c r="N124" s="43"/>
      <c r="O124" s="43"/>
      <c r="P124" s="43"/>
      <c r="Q124" s="43"/>
      <c r="R124" s="43"/>
      <c r="S124" s="43"/>
    </row>
    <row r="125" spans="1:19" ht="15.75">
      <c r="A125" s="386" t="s">
        <v>486</v>
      </c>
      <c r="B125" s="384" t="s">
        <v>487</v>
      </c>
      <c r="C125" s="384" t="s">
        <v>488</v>
      </c>
      <c r="D125" s="387" t="s">
        <v>94</v>
      </c>
      <c r="E125" s="387"/>
      <c r="F125" s="400" t="s">
        <v>489</v>
      </c>
      <c r="G125" s="384" t="s">
        <v>490</v>
      </c>
      <c r="H125" s="384" t="s">
        <v>1680</v>
      </c>
      <c r="I125" s="43"/>
      <c r="J125" s="43"/>
      <c r="K125" s="43"/>
      <c r="L125" s="43"/>
      <c r="M125" s="43"/>
      <c r="N125" s="43"/>
      <c r="O125" s="43"/>
      <c r="P125" s="43"/>
      <c r="Q125" s="43"/>
      <c r="R125" s="43"/>
      <c r="S125" s="43"/>
    </row>
    <row r="126" spans="1:19" ht="15.75">
      <c r="A126" s="386" t="s">
        <v>491</v>
      </c>
      <c r="B126" s="384" t="s">
        <v>492</v>
      </c>
      <c r="C126" s="384" t="s">
        <v>493</v>
      </c>
      <c r="D126" s="387" t="s">
        <v>94</v>
      </c>
      <c r="E126" s="387"/>
      <c r="F126" s="400" t="s">
        <v>494</v>
      </c>
      <c r="G126" s="384" t="s">
        <v>495</v>
      </c>
      <c r="H126" s="384" t="s">
        <v>496</v>
      </c>
      <c r="I126" s="43"/>
      <c r="J126" s="43"/>
      <c r="K126" s="43"/>
      <c r="L126" s="43"/>
      <c r="M126" s="43"/>
      <c r="N126" s="43"/>
      <c r="O126" s="43"/>
      <c r="P126" s="43"/>
      <c r="Q126" s="43"/>
      <c r="R126" s="43"/>
      <c r="S126" s="43"/>
    </row>
    <row r="127" spans="1:19" ht="15.75">
      <c r="A127" s="386" t="s">
        <v>497</v>
      </c>
      <c r="B127" s="384" t="s">
        <v>245</v>
      </c>
      <c r="C127" s="384" t="s">
        <v>246</v>
      </c>
      <c r="D127" s="387" t="s">
        <v>94</v>
      </c>
      <c r="E127" s="387"/>
      <c r="F127" s="400" t="s">
        <v>498</v>
      </c>
      <c r="G127" s="384" t="s">
        <v>499</v>
      </c>
      <c r="H127" s="384" t="s">
        <v>1681</v>
      </c>
      <c r="I127" s="43"/>
      <c r="J127" s="43"/>
      <c r="K127" s="43"/>
      <c r="L127" s="43"/>
      <c r="M127" s="43"/>
      <c r="N127" s="43"/>
      <c r="O127" s="43"/>
      <c r="P127" s="43"/>
      <c r="Q127" s="43"/>
      <c r="R127" s="43"/>
      <c r="S127" s="43"/>
    </row>
    <row r="128" spans="1:19" ht="15.75">
      <c r="A128" s="386" t="s">
        <v>500</v>
      </c>
      <c r="B128" s="384" t="s">
        <v>501</v>
      </c>
      <c r="C128" s="384" t="s">
        <v>502</v>
      </c>
      <c r="D128" s="387" t="s">
        <v>94</v>
      </c>
      <c r="E128" s="387"/>
      <c r="F128" s="400" t="s">
        <v>503</v>
      </c>
      <c r="G128" s="384" t="s">
        <v>504</v>
      </c>
      <c r="H128" s="384" t="s">
        <v>1682</v>
      </c>
      <c r="I128" s="43"/>
      <c r="J128" s="43"/>
      <c r="K128" s="43"/>
      <c r="L128" s="43"/>
      <c r="M128" s="43"/>
      <c r="N128" s="43"/>
      <c r="O128" s="43"/>
      <c r="P128" s="43"/>
      <c r="Q128" s="43"/>
      <c r="R128" s="43"/>
      <c r="S128" s="43"/>
    </row>
    <row r="129" spans="1:19" ht="15.75">
      <c r="A129" s="386" t="s">
        <v>505</v>
      </c>
      <c r="B129" s="384" t="s">
        <v>506</v>
      </c>
      <c r="C129" s="384" t="s">
        <v>507</v>
      </c>
      <c r="D129" s="387" t="s">
        <v>94</v>
      </c>
      <c r="E129" s="387"/>
      <c r="F129" s="400" t="s">
        <v>508</v>
      </c>
      <c r="G129" s="384" t="s">
        <v>509</v>
      </c>
      <c r="H129" s="384" t="s">
        <v>1683</v>
      </c>
      <c r="I129" s="43"/>
      <c r="J129" s="43"/>
      <c r="K129" s="43"/>
      <c r="L129" s="43"/>
      <c r="M129" s="43"/>
      <c r="N129" s="43"/>
      <c r="O129" s="43"/>
      <c r="P129" s="43"/>
      <c r="Q129" s="43"/>
      <c r="R129" s="43"/>
      <c r="S129" s="43"/>
    </row>
    <row r="130" spans="1:19" ht="15.75">
      <c r="A130" s="386" t="s">
        <v>510</v>
      </c>
      <c r="B130" s="384" t="s">
        <v>511</v>
      </c>
      <c r="C130" s="384" t="s">
        <v>512</v>
      </c>
      <c r="D130" s="387" t="s">
        <v>94</v>
      </c>
      <c r="E130" s="387"/>
      <c r="F130" s="400" t="s">
        <v>513</v>
      </c>
      <c r="G130" s="384" t="s">
        <v>514</v>
      </c>
      <c r="H130" s="384" t="s">
        <v>1684</v>
      </c>
      <c r="I130" s="43"/>
      <c r="J130" s="43"/>
      <c r="K130" s="43"/>
      <c r="L130" s="43"/>
      <c r="M130" s="43"/>
      <c r="N130" s="43"/>
      <c r="O130" s="43"/>
      <c r="P130" s="43"/>
      <c r="Q130" s="43"/>
      <c r="R130" s="43"/>
      <c r="S130" s="43"/>
    </row>
    <row r="131" spans="1:19" ht="15.75">
      <c r="A131" s="386" t="s">
        <v>515</v>
      </c>
      <c r="B131" s="384" t="s">
        <v>516</v>
      </c>
      <c r="C131" s="384" t="s">
        <v>517</v>
      </c>
      <c r="D131" s="387" t="s">
        <v>94</v>
      </c>
      <c r="E131" s="387"/>
      <c r="F131" s="401" t="s">
        <v>518</v>
      </c>
      <c r="G131" s="382" t="s">
        <v>519</v>
      </c>
      <c r="H131" s="382" t="s">
        <v>1685</v>
      </c>
      <c r="I131" s="43"/>
      <c r="J131" s="43"/>
      <c r="K131" s="43"/>
      <c r="L131" s="43"/>
      <c r="M131" s="43"/>
      <c r="N131" s="43"/>
      <c r="O131" s="43"/>
      <c r="P131" s="43"/>
      <c r="Q131" s="43"/>
      <c r="R131" s="43"/>
      <c r="S131" s="43"/>
    </row>
    <row r="132" spans="1:19" ht="15.75">
      <c r="A132" s="386" t="s">
        <v>520</v>
      </c>
      <c r="B132" s="384" t="s">
        <v>521</v>
      </c>
      <c r="C132" s="384" t="s">
        <v>522</v>
      </c>
      <c r="D132" s="387" t="s">
        <v>94</v>
      </c>
      <c r="E132" s="387"/>
      <c r="F132" s="402"/>
      <c r="G132" s="383"/>
      <c r="H132" s="383"/>
      <c r="I132" s="43"/>
      <c r="J132" s="43"/>
      <c r="K132" s="43"/>
      <c r="L132" s="43"/>
      <c r="M132" s="43"/>
      <c r="N132" s="43"/>
      <c r="O132" s="43"/>
      <c r="P132" s="43"/>
      <c r="Q132" s="43"/>
      <c r="R132" s="43"/>
      <c r="S132" s="43"/>
    </row>
    <row r="133" spans="1:19" ht="15.75">
      <c r="A133" s="386" t="s">
        <v>523</v>
      </c>
      <c r="B133" s="384" t="s">
        <v>524</v>
      </c>
      <c r="C133" s="384" t="s">
        <v>525</v>
      </c>
      <c r="D133" s="387" t="s">
        <v>94</v>
      </c>
      <c r="E133" s="387"/>
      <c r="F133" s="402"/>
      <c r="G133" s="383"/>
      <c r="H133" s="383"/>
      <c r="I133" s="43"/>
      <c r="J133" s="43"/>
      <c r="K133" s="43"/>
      <c r="L133" s="43"/>
      <c r="M133" s="43"/>
      <c r="N133" s="43"/>
      <c r="O133" s="43"/>
      <c r="P133" s="43"/>
      <c r="Q133" s="43"/>
      <c r="R133" s="43"/>
      <c r="S133" s="43"/>
    </row>
    <row r="134" spans="1:19" ht="15.75">
      <c r="A134" s="386" t="s">
        <v>526</v>
      </c>
      <c r="B134" s="384" t="s">
        <v>527</v>
      </c>
      <c r="C134" s="384" t="s">
        <v>528</v>
      </c>
      <c r="D134" s="387" t="s">
        <v>94</v>
      </c>
      <c r="E134" s="387"/>
      <c r="F134" s="402"/>
      <c r="G134" s="383"/>
      <c r="H134" s="383"/>
      <c r="I134" s="43"/>
      <c r="J134" s="43"/>
      <c r="K134" s="43"/>
      <c r="L134" s="43"/>
      <c r="M134" s="43"/>
      <c r="N134" s="43"/>
      <c r="O134" s="43"/>
      <c r="P134" s="43"/>
      <c r="Q134" s="43"/>
      <c r="R134" s="43"/>
      <c r="S134" s="43"/>
    </row>
    <row r="135" spans="1:19" ht="15.75">
      <c r="A135" s="386" t="s">
        <v>529</v>
      </c>
      <c r="B135" s="384" t="s">
        <v>530</v>
      </c>
      <c r="C135" s="384" t="s">
        <v>531</v>
      </c>
      <c r="D135" s="387" t="s">
        <v>94</v>
      </c>
      <c r="E135" s="387"/>
      <c r="F135" s="402"/>
      <c r="G135" s="383"/>
      <c r="H135" s="383"/>
      <c r="I135" s="43"/>
      <c r="J135" s="43"/>
      <c r="K135" s="43"/>
      <c r="L135" s="43"/>
      <c r="M135" s="43"/>
      <c r="N135" s="43"/>
      <c r="O135" s="43"/>
      <c r="P135" s="43"/>
      <c r="Q135" s="43"/>
      <c r="R135" s="43"/>
      <c r="S135" s="43"/>
    </row>
    <row r="136" spans="1:19" ht="15.75">
      <c r="A136" s="386" t="s">
        <v>532</v>
      </c>
      <c r="B136" s="384" t="s">
        <v>533</v>
      </c>
      <c r="C136" s="384" t="s">
        <v>534</v>
      </c>
      <c r="D136" s="387" t="s">
        <v>94</v>
      </c>
      <c r="E136" s="387"/>
      <c r="F136" s="402"/>
      <c r="G136" s="383"/>
      <c r="H136" s="383"/>
      <c r="I136" s="43"/>
      <c r="J136" s="43"/>
      <c r="K136" s="43"/>
      <c r="L136" s="43"/>
      <c r="M136" s="43"/>
      <c r="N136" s="43"/>
      <c r="O136" s="43"/>
      <c r="P136" s="43"/>
      <c r="Q136" s="43"/>
      <c r="R136" s="43"/>
      <c r="S136" s="43"/>
    </row>
    <row r="137" spans="1:19" ht="15.75">
      <c r="A137" s="386" t="s">
        <v>535</v>
      </c>
      <c r="B137" s="384" t="s">
        <v>536</v>
      </c>
      <c r="C137" s="384" t="s">
        <v>537</v>
      </c>
      <c r="D137" s="387" t="s">
        <v>94</v>
      </c>
      <c r="E137" s="387"/>
      <c r="F137" s="402"/>
      <c r="G137" s="383"/>
      <c r="H137" s="383"/>
      <c r="I137" s="43"/>
      <c r="J137" s="43"/>
      <c r="K137" s="43"/>
      <c r="L137" s="43"/>
      <c r="M137" s="43"/>
      <c r="N137" s="43"/>
      <c r="O137" s="43"/>
      <c r="P137" s="43"/>
      <c r="Q137" s="43"/>
      <c r="R137" s="43"/>
      <c r="S137" s="43"/>
    </row>
    <row r="138" spans="1:19" ht="15.75">
      <c r="A138" s="386" t="s">
        <v>538</v>
      </c>
      <c r="B138" s="384" t="s">
        <v>539</v>
      </c>
      <c r="C138" s="384" t="s">
        <v>540</v>
      </c>
      <c r="D138" s="387" t="s">
        <v>94</v>
      </c>
      <c r="E138" s="387"/>
      <c r="F138" s="402"/>
      <c r="G138" s="383"/>
      <c r="H138" s="383"/>
      <c r="I138" s="43"/>
      <c r="J138" s="43"/>
      <c r="K138" s="43"/>
      <c r="L138" s="43"/>
      <c r="M138" s="43"/>
      <c r="N138" s="43"/>
      <c r="O138" s="43"/>
      <c r="P138" s="43"/>
      <c r="Q138" s="43"/>
      <c r="R138" s="43"/>
      <c r="S138" s="43"/>
    </row>
    <row r="139" spans="1:19" ht="15.75">
      <c r="A139" s="386" t="s">
        <v>541</v>
      </c>
      <c r="B139" s="384" t="s">
        <v>542</v>
      </c>
      <c r="C139" s="384" t="s">
        <v>543</v>
      </c>
      <c r="D139" s="387" t="s">
        <v>94</v>
      </c>
      <c r="E139" s="387"/>
      <c r="F139" s="402"/>
      <c r="G139" s="383"/>
      <c r="H139" s="383"/>
      <c r="I139" s="43"/>
      <c r="J139" s="43"/>
      <c r="K139" s="43"/>
      <c r="L139" s="43"/>
      <c r="M139" s="43"/>
      <c r="N139" s="43"/>
      <c r="O139" s="43"/>
      <c r="P139" s="43"/>
      <c r="Q139" s="43"/>
      <c r="R139" s="43"/>
      <c r="S139" s="43"/>
    </row>
    <row r="140" spans="1:19" ht="15.75">
      <c r="A140" s="386" t="s">
        <v>544</v>
      </c>
      <c r="B140" s="384" t="s">
        <v>545</v>
      </c>
      <c r="C140" s="384" t="s">
        <v>546</v>
      </c>
      <c r="D140" s="387" t="s">
        <v>94</v>
      </c>
      <c r="E140" s="387"/>
      <c r="F140" s="402"/>
      <c r="G140" s="383"/>
      <c r="H140" s="383"/>
      <c r="I140" s="43"/>
      <c r="J140" s="43"/>
      <c r="K140" s="43"/>
      <c r="L140" s="43"/>
      <c r="M140" s="43"/>
      <c r="N140" s="43"/>
      <c r="O140" s="43"/>
      <c r="P140" s="43"/>
      <c r="Q140" s="43"/>
      <c r="R140" s="43"/>
      <c r="S140" s="43"/>
    </row>
    <row r="141" spans="1:19" ht="15.75">
      <c r="A141" s="386" t="s">
        <v>547</v>
      </c>
      <c r="B141" s="384" t="s">
        <v>548</v>
      </c>
      <c r="C141" s="384" t="s">
        <v>549</v>
      </c>
      <c r="D141" s="387" t="s">
        <v>94</v>
      </c>
      <c r="E141" s="387"/>
      <c r="F141" s="402"/>
      <c r="G141" s="383"/>
      <c r="H141" s="383"/>
      <c r="I141" s="43"/>
      <c r="J141" s="43"/>
      <c r="K141" s="43"/>
      <c r="L141" s="43"/>
      <c r="M141" s="43"/>
      <c r="N141" s="43"/>
      <c r="O141" s="43"/>
      <c r="P141" s="43"/>
      <c r="Q141" s="43"/>
      <c r="R141" s="43"/>
      <c r="S141" s="43"/>
    </row>
    <row r="142" spans="1:19" ht="15.75">
      <c r="A142" s="386" t="s">
        <v>550</v>
      </c>
      <c r="B142" s="384" t="s">
        <v>551</v>
      </c>
      <c r="C142" s="384" t="s">
        <v>552</v>
      </c>
      <c r="D142" s="387" t="s">
        <v>94</v>
      </c>
      <c r="E142" s="387"/>
      <c r="F142" s="402"/>
      <c r="G142" s="383"/>
      <c r="H142" s="383"/>
      <c r="I142" s="43"/>
      <c r="J142" s="43"/>
      <c r="K142" s="43"/>
      <c r="L142" s="43"/>
      <c r="M142" s="43"/>
      <c r="N142" s="43"/>
      <c r="O142" s="43"/>
      <c r="P142" s="43"/>
      <c r="Q142" s="43"/>
      <c r="R142" s="43"/>
      <c r="S142" s="43"/>
    </row>
    <row r="143" spans="1:19" ht="15.75">
      <c r="A143" s="386" t="s">
        <v>553</v>
      </c>
      <c r="B143" s="384" t="s">
        <v>554</v>
      </c>
      <c r="C143" s="384" t="s">
        <v>555</v>
      </c>
      <c r="D143" s="387" t="s">
        <v>94</v>
      </c>
      <c r="E143" s="387"/>
      <c r="F143" s="402"/>
      <c r="G143" s="383"/>
      <c r="H143" s="383"/>
      <c r="I143" s="43"/>
      <c r="J143" s="43"/>
      <c r="K143" s="43"/>
      <c r="L143" s="43"/>
      <c r="M143" s="43"/>
      <c r="N143" s="43"/>
      <c r="O143" s="43"/>
      <c r="P143" s="43"/>
      <c r="Q143" s="43"/>
      <c r="R143" s="43"/>
      <c r="S143" s="43"/>
    </row>
    <row r="144" spans="1:19" ht="15.75">
      <c r="A144" s="386" t="s">
        <v>556</v>
      </c>
      <c r="B144" s="384" t="s">
        <v>557</v>
      </c>
      <c r="C144" s="384" t="s">
        <v>558</v>
      </c>
      <c r="D144" s="387" t="s">
        <v>94</v>
      </c>
      <c r="E144" s="387"/>
      <c r="F144" s="402"/>
      <c r="G144" s="383"/>
      <c r="H144" s="383"/>
      <c r="I144" s="43"/>
      <c r="J144" s="43"/>
      <c r="K144" s="43"/>
      <c r="L144" s="43"/>
      <c r="M144" s="43"/>
      <c r="N144" s="43"/>
      <c r="O144" s="43"/>
      <c r="P144" s="43"/>
      <c r="Q144" s="43"/>
      <c r="R144" s="43"/>
      <c r="S144" s="43"/>
    </row>
    <row r="145" spans="1:19" ht="15.75">
      <c r="A145" s="386" t="s">
        <v>559</v>
      </c>
      <c r="B145" s="384" t="s">
        <v>560</v>
      </c>
      <c r="C145" s="384" t="s">
        <v>561</v>
      </c>
      <c r="D145" s="387" t="s">
        <v>94</v>
      </c>
      <c r="E145" s="387"/>
      <c r="F145" s="402"/>
      <c r="G145" s="383"/>
      <c r="H145" s="383"/>
      <c r="I145" s="43"/>
      <c r="J145" s="43"/>
      <c r="K145" s="43"/>
      <c r="L145" s="43"/>
      <c r="M145" s="43"/>
      <c r="N145" s="43"/>
      <c r="O145" s="43"/>
      <c r="P145" s="43"/>
      <c r="Q145" s="43"/>
      <c r="R145" s="43"/>
      <c r="S145" s="43"/>
    </row>
    <row r="146" spans="1:19" ht="15.75">
      <c r="A146" s="386" t="s">
        <v>562</v>
      </c>
      <c r="B146" s="384" t="s">
        <v>563</v>
      </c>
      <c r="C146" s="384" t="s">
        <v>72</v>
      </c>
      <c r="D146" s="387" t="s">
        <v>94</v>
      </c>
      <c r="E146" s="387"/>
      <c r="F146" s="402"/>
      <c r="G146" s="383"/>
      <c r="H146" s="383"/>
      <c r="I146" s="43"/>
      <c r="J146" s="43"/>
      <c r="K146" s="43"/>
      <c r="L146" s="43"/>
      <c r="M146" s="43"/>
      <c r="N146" s="43"/>
      <c r="O146" s="43"/>
      <c r="P146" s="43"/>
      <c r="Q146" s="43"/>
      <c r="R146" s="43"/>
      <c r="S146" s="43"/>
    </row>
    <row r="147" spans="1:19" ht="15.75">
      <c r="A147" s="386" t="s">
        <v>564</v>
      </c>
      <c r="B147" s="384" t="s">
        <v>565</v>
      </c>
      <c r="C147" s="384" t="s">
        <v>566</v>
      </c>
      <c r="D147" s="387" t="s">
        <v>94</v>
      </c>
      <c r="E147" s="387"/>
      <c r="F147" s="402"/>
      <c r="G147" s="383"/>
      <c r="H147" s="383"/>
      <c r="I147" s="43"/>
      <c r="J147" s="43"/>
      <c r="K147" s="43"/>
      <c r="L147" s="43"/>
      <c r="M147" s="43"/>
      <c r="N147" s="43"/>
      <c r="O147" s="43"/>
      <c r="P147" s="43"/>
      <c r="Q147" s="43"/>
      <c r="R147" s="43"/>
      <c r="S147" s="43"/>
    </row>
    <row r="148" spans="1:19" ht="15.75">
      <c r="A148" s="386" t="s">
        <v>567</v>
      </c>
      <c r="B148" s="384" t="s">
        <v>568</v>
      </c>
      <c r="C148" s="384" t="s">
        <v>569</v>
      </c>
      <c r="D148" s="387" t="s">
        <v>94</v>
      </c>
      <c r="E148" s="387"/>
      <c r="F148" s="402"/>
      <c r="G148" s="383"/>
      <c r="H148" s="383"/>
      <c r="I148" s="43"/>
      <c r="J148" s="43"/>
      <c r="K148" s="43"/>
      <c r="L148" s="43"/>
      <c r="M148" s="43"/>
      <c r="N148" s="43"/>
      <c r="O148" s="43"/>
      <c r="P148" s="43"/>
      <c r="Q148" s="43"/>
      <c r="R148" s="43"/>
      <c r="S148" s="43"/>
    </row>
    <row r="149" spans="1:19" ht="15.75">
      <c r="A149" s="386" t="s">
        <v>570</v>
      </c>
      <c r="B149" s="384" t="s">
        <v>571</v>
      </c>
      <c r="C149" s="384" t="s">
        <v>572</v>
      </c>
      <c r="D149" s="387" t="s">
        <v>94</v>
      </c>
      <c r="E149" s="387"/>
      <c r="F149" s="402"/>
      <c r="G149" s="383"/>
      <c r="H149" s="383"/>
      <c r="I149" s="43"/>
      <c r="J149" s="43"/>
      <c r="K149" s="43"/>
      <c r="L149" s="43"/>
      <c r="M149" s="43"/>
      <c r="N149" s="43"/>
      <c r="O149" s="43"/>
      <c r="P149" s="43"/>
      <c r="Q149" s="43"/>
      <c r="R149" s="43"/>
      <c r="S149" s="43"/>
    </row>
    <row r="150" spans="1:19" ht="15.75">
      <c r="A150" s="386" t="s">
        <v>573</v>
      </c>
      <c r="B150" s="384" t="s">
        <v>574</v>
      </c>
      <c r="C150" s="384" t="s">
        <v>575</v>
      </c>
      <c r="D150" s="387" t="s">
        <v>94</v>
      </c>
      <c r="E150" s="387"/>
      <c r="F150" s="402"/>
      <c r="G150" s="383"/>
      <c r="H150" s="383"/>
      <c r="I150" s="43"/>
      <c r="J150" s="43"/>
      <c r="K150" s="43"/>
      <c r="L150" s="43"/>
      <c r="M150" s="43"/>
      <c r="N150" s="43"/>
      <c r="O150" s="43"/>
      <c r="P150" s="43"/>
      <c r="Q150" s="43"/>
      <c r="R150" s="43"/>
      <c r="S150" s="43"/>
    </row>
    <row r="151" spans="1:19" ht="15.75">
      <c r="A151" s="386" t="s">
        <v>576</v>
      </c>
      <c r="B151" s="384" t="s">
        <v>577</v>
      </c>
      <c r="C151" s="384" t="s">
        <v>578</v>
      </c>
      <c r="D151" s="387" t="s">
        <v>94</v>
      </c>
      <c r="E151" s="387"/>
      <c r="F151" s="402"/>
      <c r="G151" s="383"/>
      <c r="H151" s="383"/>
      <c r="I151" s="43"/>
      <c r="J151" s="43"/>
      <c r="K151" s="43"/>
      <c r="L151" s="43"/>
      <c r="M151" s="43"/>
      <c r="N151" s="43"/>
      <c r="O151" s="43"/>
      <c r="P151" s="43"/>
      <c r="Q151" s="43"/>
      <c r="R151" s="43"/>
      <c r="S151" s="43"/>
    </row>
    <row r="152" spans="1:19" ht="15.75">
      <c r="A152" s="386" t="s">
        <v>579</v>
      </c>
      <c r="B152" s="384" t="s">
        <v>580</v>
      </c>
      <c r="C152" s="384" t="s">
        <v>581</v>
      </c>
      <c r="D152" s="387" t="s">
        <v>94</v>
      </c>
      <c r="E152" s="387"/>
      <c r="F152" s="402"/>
      <c r="G152" s="383"/>
      <c r="H152" s="383"/>
      <c r="I152" s="43"/>
      <c r="J152" s="43"/>
      <c r="K152" s="43"/>
      <c r="L152" s="43"/>
      <c r="M152" s="43"/>
      <c r="N152" s="43"/>
      <c r="O152" s="43"/>
      <c r="P152" s="43"/>
      <c r="Q152" s="43"/>
      <c r="R152" s="43"/>
      <c r="S152" s="43"/>
    </row>
    <row r="153" spans="1:19" ht="15.75">
      <c r="A153" s="386" t="s">
        <v>582</v>
      </c>
      <c r="B153" s="384" t="s">
        <v>583</v>
      </c>
      <c r="C153" s="384" t="s">
        <v>584</v>
      </c>
      <c r="D153" s="387" t="s">
        <v>94</v>
      </c>
      <c r="E153" s="387"/>
      <c r="F153" s="402"/>
      <c r="G153" s="383"/>
      <c r="H153" s="383"/>
      <c r="I153" s="43"/>
      <c r="J153" s="43"/>
      <c r="K153" s="43"/>
      <c r="L153" s="43"/>
      <c r="M153" s="43"/>
      <c r="N153" s="43"/>
      <c r="O153" s="43"/>
      <c r="P153" s="43"/>
      <c r="Q153" s="43"/>
      <c r="R153" s="43"/>
      <c r="S153" s="43"/>
    </row>
    <row r="154" spans="1:19" ht="15.75">
      <c r="A154" s="386" t="s">
        <v>585</v>
      </c>
      <c r="B154" s="384" t="s">
        <v>586</v>
      </c>
      <c r="C154" s="384" t="s">
        <v>587</v>
      </c>
      <c r="D154" s="387" t="s">
        <v>94</v>
      </c>
      <c r="E154" s="387"/>
      <c r="F154" s="402"/>
      <c r="G154" s="383"/>
      <c r="H154" s="383"/>
      <c r="I154" s="43"/>
      <c r="J154" s="43"/>
      <c r="K154" s="43"/>
      <c r="L154" s="43"/>
      <c r="M154" s="43"/>
      <c r="N154" s="43"/>
      <c r="O154" s="43"/>
      <c r="P154" s="43"/>
      <c r="Q154" s="43"/>
      <c r="R154" s="43"/>
      <c r="S154" s="43"/>
    </row>
    <row r="155" spans="1:19" ht="15.75">
      <c r="A155" s="386" t="s">
        <v>588</v>
      </c>
      <c r="B155" s="384" t="s">
        <v>589</v>
      </c>
      <c r="C155" s="384" t="s">
        <v>590</v>
      </c>
      <c r="D155" s="387" t="s">
        <v>94</v>
      </c>
      <c r="E155" s="387"/>
      <c r="F155" s="402"/>
      <c r="G155" s="383"/>
      <c r="H155" s="383"/>
      <c r="I155" s="43"/>
      <c r="J155" s="43"/>
      <c r="K155" s="43"/>
      <c r="L155" s="43"/>
      <c r="M155" s="43"/>
      <c r="N155" s="43"/>
      <c r="O155" s="43"/>
      <c r="P155" s="43"/>
      <c r="Q155" s="43"/>
      <c r="R155" s="43"/>
      <c r="S155" s="43"/>
    </row>
    <row r="156" spans="1:19" ht="15.75">
      <c r="A156" s="386" t="s">
        <v>591</v>
      </c>
      <c r="B156" s="384" t="s">
        <v>592</v>
      </c>
      <c r="C156" s="384" t="s">
        <v>593</v>
      </c>
      <c r="D156" s="387" t="s">
        <v>94</v>
      </c>
      <c r="E156" s="387"/>
      <c r="F156" s="402"/>
      <c r="G156" s="383"/>
      <c r="H156" s="383"/>
      <c r="I156" s="43"/>
      <c r="J156" s="43"/>
      <c r="K156" s="43"/>
      <c r="L156" s="43"/>
      <c r="M156" s="43"/>
      <c r="N156" s="43"/>
      <c r="O156" s="43"/>
      <c r="P156" s="43"/>
      <c r="Q156" s="43"/>
      <c r="R156" s="43"/>
      <c r="S156" s="43"/>
    </row>
    <row r="157" spans="1:19" ht="15.75">
      <c r="A157" s="386" t="s">
        <v>594</v>
      </c>
      <c r="B157" s="384" t="s">
        <v>595</v>
      </c>
      <c r="C157" s="384" t="s">
        <v>596</v>
      </c>
      <c r="D157" s="387" t="s">
        <v>94</v>
      </c>
      <c r="E157" s="387"/>
      <c r="F157" s="402"/>
      <c r="G157" s="383"/>
      <c r="H157" s="383"/>
      <c r="I157" s="43"/>
      <c r="J157" s="43"/>
      <c r="K157" s="43"/>
      <c r="L157" s="43"/>
      <c r="M157" s="43"/>
      <c r="N157" s="43"/>
      <c r="O157" s="43"/>
      <c r="P157" s="43"/>
      <c r="Q157" s="43"/>
      <c r="R157" s="43"/>
      <c r="S157" s="43"/>
    </row>
    <row r="158" spans="1:19" ht="15.75">
      <c r="A158" s="386" t="s">
        <v>597</v>
      </c>
      <c r="B158" s="384" t="s">
        <v>598</v>
      </c>
      <c r="C158" s="384" t="s">
        <v>599</v>
      </c>
      <c r="D158" s="387" t="s">
        <v>94</v>
      </c>
      <c r="E158" s="387"/>
      <c r="F158" s="402"/>
      <c r="G158" s="383"/>
      <c r="H158" s="383"/>
      <c r="I158" s="43"/>
      <c r="J158" s="43"/>
      <c r="K158" s="43"/>
      <c r="L158" s="43"/>
      <c r="M158" s="43"/>
      <c r="N158" s="43"/>
      <c r="O158" s="43"/>
      <c r="P158" s="43"/>
      <c r="Q158" s="43"/>
      <c r="R158" s="43"/>
      <c r="S158" s="43"/>
    </row>
    <row r="159" spans="1:19" ht="15.75">
      <c r="A159" s="386" t="s">
        <v>600</v>
      </c>
      <c r="B159" s="384" t="s">
        <v>601</v>
      </c>
      <c r="C159" s="384" t="s">
        <v>602</v>
      </c>
      <c r="D159" s="387" t="s">
        <v>94</v>
      </c>
      <c r="E159" s="387"/>
      <c r="F159" s="402"/>
      <c r="G159" s="383"/>
      <c r="H159" s="383"/>
      <c r="I159" s="43"/>
      <c r="J159" s="43"/>
      <c r="K159" s="43"/>
      <c r="L159" s="43"/>
      <c r="M159" s="43"/>
      <c r="N159" s="43"/>
      <c r="O159" s="43"/>
      <c r="P159" s="43"/>
      <c r="Q159" s="43"/>
      <c r="R159" s="43"/>
      <c r="S159" s="43"/>
    </row>
    <row r="160" spans="1:19" ht="15.75">
      <c r="A160" s="386" t="s">
        <v>603</v>
      </c>
      <c r="B160" s="384" t="s">
        <v>604</v>
      </c>
      <c r="C160" s="384" t="s">
        <v>605</v>
      </c>
      <c r="D160" s="387" t="s">
        <v>94</v>
      </c>
      <c r="E160" s="387"/>
      <c r="F160" s="402"/>
      <c r="G160" s="383"/>
      <c r="H160" s="383"/>
      <c r="I160" s="43"/>
      <c r="J160" s="43"/>
      <c r="K160" s="43"/>
      <c r="L160" s="43"/>
      <c r="M160" s="43"/>
      <c r="N160" s="43"/>
      <c r="O160" s="43"/>
      <c r="P160" s="43"/>
      <c r="Q160" s="43"/>
      <c r="R160" s="43"/>
      <c r="S160" s="43"/>
    </row>
    <row r="161" spans="1:19" ht="15.75">
      <c r="A161" s="386" t="s">
        <v>606</v>
      </c>
      <c r="B161" s="384" t="s">
        <v>607</v>
      </c>
      <c r="C161" s="384" t="s">
        <v>608</v>
      </c>
      <c r="D161" s="387" t="s">
        <v>94</v>
      </c>
      <c r="E161" s="387"/>
      <c r="F161" s="402"/>
      <c r="G161" s="383"/>
      <c r="H161" s="383"/>
      <c r="I161" s="43"/>
      <c r="J161" s="43"/>
      <c r="K161" s="43"/>
      <c r="L161" s="43"/>
      <c r="M161" s="43"/>
      <c r="N161" s="43"/>
      <c r="O161" s="43"/>
      <c r="P161" s="43"/>
      <c r="Q161" s="43"/>
      <c r="R161" s="43"/>
      <c r="S161" s="43"/>
    </row>
    <row r="162" spans="1:19" ht="15.75">
      <c r="A162" s="386" t="s">
        <v>609</v>
      </c>
      <c r="B162" s="384" t="s">
        <v>610</v>
      </c>
      <c r="C162" s="384" t="s">
        <v>611</v>
      </c>
      <c r="D162" s="387" t="s">
        <v>94</v>
      </c>
      <c r="E162" s="387"/>
      <c r="F162" s="402"/>
      <c r="G162" s="383"/>
      <c r="H162" s="383"/>
      <c r="I162" s="43"/>
      <c r="J162" s="43"/>
      <c r="K162" s="43"/>
      <c r="L162" s="43"/>
      <c r="M162" s="43"/>
      <c r="N162" s="43"/>
      <c r="O162" s="43"/>
      <c r="P162" s="43"/>
      <c r="Q162" s="43"/>
      <c r="R162" s="43"/>
      <c r="S162" s="43"/>
    </row>
    <row r="163" spans="1:19" ht="15.75">
      <c r="A163" s="386" t="s">
        <v>612</v>
      </c>
      <c r="B163" s="384" t="s">
        <v>613</v>
      </c>
      <c r="C163" s="384" t="s">
        <v>614</v>
      </c>
      <c r="D163" s="387" t="s">
        <v>94</v>
      </c>
      <c r="E163" s="387"/>
      <c r="F163" s="402"/>
      <c r="G163" s="383"/>
      <c r="H163" s="383"/>
      <c r="I163" s="43"/>
      <c r="J163" s="43"/>
      <c r="K163" s="43"/>
      <c r="L163" s="43"/>
      <c r="M163" s="43"/>
      <c r="N163" s="43"/>
      <c r="O163" s="43"/>
      <c r="P163" s="43"/>
      <c r="Q163" s="43"/>
      <c r="R163" s="43"/>
      <c r="S163" s="43"/>
    </row>
    <row r="164" spans="1:19" ht="15.75">
      <c r="A164" s="386" t="s">
        <v>615</v>
      </c>
      <c r="B164" s="384" t="s">
        <v>616</v>
      </c>
      <c r="C164" s="384" t="s">
        <v>617</v>
      </c>
      <c r="D164" s="387" t="s">
        <v>94</v>
      </c>
      <c r="E164" s="387"/>
      <c r="F164" s="402"/>
      <c r="G164" s="383"/>
      <c r="H164" s="383"/>
      <c r="I164" s="43"/>
      <c r="J164" s="43"/>
      <c r="K164" s="43"/>
      <c r="L164" s="43"/>
      <c r="M164" s="43"/>
      <c r="N164" s="43"/>
      <c r="O164" s="43"/>
      <c r="P164" s="43"/>
      <c r="Q164" s="43"/>
      <c r="R164" s="43"/>
      <c r="S164" s="43"/>
    </row>
    <row r="165" spans="1:19" ht="15.75">
      <c r="A165" s="386" t="s">
        <v>618</v>
      </c>
      <c r="B165" s="384" t="s">
        <v>619</v>
      </c>
      <c r="C165" s="384" t="s">
        <v>620</v>
      </c>
      <c r="D165" s="387" t="s">
        <v>94</v>
      </c>
      <c r="E165" s="387"/>
      <c r="F165" s="402"/>
      <c r="G165" s="383"/>
      <c r="H165" s="383"/>
      <c r="I165" s="43"/>
      <c r="J165" s="43"/>
      <c r="K165" s="43"/>
      <c r="L165" s="43"/>
      <c r="M165" s="43"/>
      <c r="N165" s="43"/>
      <c r="O165" s="43"/>
      <c r="P165" s="43"/>
      <c r="Q165" s="43"/>
      <c r="R165" s="43"/>
      <c r="S165" s="43"/>
    </row>
    <row r="166" spans="1:19" ht="15.75">
      <c r="A166" s="386" t="s">
        <v>621</v>
      </c>
      <c r="B166" s="384" t="s">
        <v>622</v>
      </c>
      <c r="C166" s="384" t="s">
        <v>623</v>
      </c>
      <c r="D166" s="387" t="s">
        <v>94</v>
      </c>
      <c r="E166" s="387"/>
      <c r="F166" s="402"/>
      <c r="G166" s="383"/>
      <c r="H166" s="383"/>
      <c r="I166" s="43"/>
      <c r="J166" s="43"/>
      <c r="K166" s="43"/>
      <c r="L166" s="43"/>
      <c r="M166" s="43"/>
      <c r="N166" s="43"/>
      <c r="O166" s="43"/>
      <c r="P166" s="43"/>
      <c r="Q166" s="43"/>
      <c r="R166" s="43"/>
      <c r="S166" s="43"/>
    </row>
    <row r="167" spans="1:19" ht="15.75">
      <c r="A167" s="386" t="s">
        <v>624</v>
      </c>
      <c r="B167" s="384" t="s">
        <v>625</v>
      </c>
      <c r="C167" s="384" t="s">
        <v>626</v>
      </c>
      <c r="D167" s="387" t="s">
        <v>94</v>
      </c>
      <c r="E167" s="387"/>
      <c r="F167" s="402"/>
      <c r="G167" s="383"/>
      <c r="H167" s="383"/>
      <c r="I167" s="43"/>
      <c r="J167" s="43"/>
      <c r="K167" s="43"/>
      <c r="L167" s="43"/>
      <c r="M167" s="43"/>
      <c r="N167" s="43"/>
      <c r="O167" s="43"/>
      <c r="P167" s="43"/>
      <c r="Q167" s="43"/>
      <c r="R167" s="43"/>
      <c r="S167" s="43"/>
    </row>
    <row r="168" spans="1:19" ht="15.75">
      <c r="A168" s="386" t="s">
        <v>627</v>
      </c>
      <c r="B168" s="384" t="s">
        <v>361</v>
      </c>
      <c r="C168" s="384" t="s">
        <v>362</v>
      </c>
      <c r="D168" s="387" t="s">
        <v>94</v>
      </c>
      <c r="E168" s="387"/>
      <c r="F168" s="402"/>
      <c r="G168" s="383"/>
      <c r="H168" s="383"/>
      <c r="I168" s="43"/>
      <c r="J168" s="43"/>
      <c r="K168" s="43"/>
      <c r="L168" s="43"/>
      <c r="M168" s="43"/>
      <c r="N168" s="43"/>
      <c r="O168" s="43"/>
      <c r="P168" s="43"/>
      <c r="Q168" s="43"/>
      <c r="R168" s="43"/>
      <c r="S168" s="43"/>
    </row>
    <row r="169" spans="1:19" ht="15.75">
      <c r="A169" s="386" t="s">
        <v>628</v>
      </c>
      <c r="B169" s="384" t="s">
        <v>629</v>
      </c>
      <c r="C169" s="384" t="s">
        <v>630</v>
      </c>
      <c r="D169" s="387" t="s">
        <v>94</v>
      </c>
      <c r="E169" s="387"/>
      <c r="F169" s="402"/>
      <c r="G169" s="383"/>
      <c r="H169" s="383"/>
      <c r="I169" s="43"/>
      <c r="J169" s="43"/>
      <c r="K169" s="43"/>
      <c r="L169" s="43"/>
      <c r="M169" s="43"/>
      <c r="N169" s="43"/>
      <c r="O169" s="43"/>
      <c r="P169" s="43"/>
      <c r="Q169" s="43"/>
      <c r="R169" s="43"/>
      <c r="S169" s="43"/>
    </row>
    <row r="170" spans="1:19" ht="15.75">
      <c r="A170" s="386" t="s">
        <v>631</v>
      </c>
      <c r="B170" s="384" t="s">
        <v>632</v>
      </c>
      <c r="C170" s="384" t="s">
        <v>633</v>
      </c>
      <c r="D170" s="387" t="s">
        <v>94</v>
      </c>
      <c r="E170" s="387"/>
      <c r="F170" s="402"/>
      <c r="G170" s="383"/>
      <c r="H170" s="383"/>
      <c r="I170" s="43"/>
      <c r="J170" s="43"/>
      <c r="K170" s="43"/>
      <c r="L170" s="43"/>
      <c r="M170" s="43"/>
      <c r="N170" s="43"/>
      <c r="O170" s="43"/>
      <c r="P170" s="43"/>
      <c r="Q170" s="43"/>
      <c r="R170" s="43"/>
      <c r="S170" s="43"/>
    </row>
    <row r="171" spans="1:19" ht="15.75">
      <c r="A171" s="386" t="s">
        <v>634</v>
      </c>
      <c r="B171" s="384" t="s">
        <v>635</v>
      </c>
      <c r="C171" s="384" t="s">
        <v>636</v>
      </c>
      <c r="D171" s="387" t="s">
        <v>94</v>
      </c>
      <c r="E171" s="387"/>
      <c r="F171" s="402"/>
      <c r="G171" s="383"/>
      <c r="H171" s="383"/>
      <c r="I171" s="43"/>
      <c r="J171" s="43"/>
      <c r="K171" s="43"/>
      <c r="L171" s="43"/>
      <c r="M171" s="43"/>
      <c r="N171" s="43"/>
      <c r="O171" s="43"/>
      <c r="P171" s="43"/>
      <c r="Q171" s="43"/>
      <c r="R171" s="43"/>
      <c r="S171" s="43"/>
    </row>
    <row r="172" spans="1:19" ht="15.75">
      <c r="A172" s="386" t="s">
        <v>637</v>
      </c>
      <c r="B172" s="384" t="s">
        <v>638</v>
      </c>
      <c r="C172" s="384" t="s">
        <v>639</v>
      </c>
      <c r="D172" s="387" t="s">
        <v>94</v>
      </c>
      <c r="E172" s="387"/>
      <c r="F172" s="402"/>
      <c r="G172" s="383"/>
      <c r="H172" s="383"/>
      <c r="I172" s="43"/>
      <c r="J172" s="43"/>
      <c r="K172" s="43"/>
      <c r="L172" s="43"/>
      <c r="M172" s="43"/>
      <c r="N172" s="43"/>
      <c r="O172" s="43"/>
      <c r="P172" s="43"/>
      <c r="Q172" s="43"/>
      <c r="R172" s="43"/>
      <c r="S172" s="43"/>
    </row>
    <row r="173" spans="1:19" ht="15.75">
      <c r="A173" s="386" t="s">
        <v>640</v>
      </c>
      <c r="B173" s="384" t="s">
        <v>641</v>
      </c>
      <c r="C173" s="384" t="s">
        <v>642</v>
      </c>
      <c r="D173" s="387" t="s">
        <v>94</v>
      </c>
      <c r="E173" s="387"/>
      <c r="F173" s="402"/>
      <c r="G173" s="383"/>
      <c r="H173" s="383"/>
      <c r="I173" s="43"/>
      <c r="J173" s="43"/>
      <c r="K173" s="43"/>
      <c r="L173" s="43"/>
      <c r="M173" s="43"/>
      <c r="N173" s="43"/>
      <c r="O173" s="43"/>
      <c r="P173" s="43"/>
      <c r="Q173" s="43"/>
      <c r="R173" s="43"/>
      <c r="S173" s="43"/>
    </row>
    <row r="174" spans="1:19" ht="15.75">
      <c r="A174" s="386" t="s">
        <v>643</v>
      </c>
      <c r="B174" s="384" t="s">
        <v>644</v>
      </c>
      <c r="C174" s="384" t="s">
        <v>645</v>
      </c>
      <c r="D174" s="387" t="s">
        <v>94</v>
      </c>
      <c r="E174" s="387"/>
      <c r="F174" s="402"/>
      <c r="G174" s="383"/>
      <c r="H174" s="383"/>
      <c r="I174" s="43"/>
      <c r="J174" s="43"/>
      <c r="K174" s="43"/>
      <c r="L174" s="43"/>
      <c r="M174" s="43"/>
      <c r="N174" s="43"/>
      <c r="O174" s="43"/>
      <c r="P174" s="43"/>
      <c r="Q174" s="43"/>
      <c r="R174" s="43"/>
      <c r="S174" s="43"/>
    </row>
    <row r="175" spans="1:19" ht="15.75">
      <c r="A175" s="386" t="s">
        <v>646</v>
      </c>
      <c r="B175" s="384" t="s">
        <v>647</v>
      </c>
      <c r="C175" s="384" t="s">
        <v>648</v>
      </c>
      <c r="D175" s="387" t="s">
        <v>94</v>
      </c>
      <c r="E175" s="387"/>
      <c r="F175" s="402"/>
      <c r="G175" s="383"/>
      <c r="H175" s="383"/>
      <c r="I175" s="43"/>
      <c r="J175" s="43"/>
      <c r="K175" s="43"/>
      <c r="L175" s="43"/>
      <c r="M175" s="43"/>
      <c r="N175" s="43"/>
      <c r="O175" s="43"/>
      <c r="P175" s="43"/>
      <c r="Q175" s="43"/>
      <c r="R175" s="43"/>
      <c r="S175" s="43"/>
    </row>
    <row r="176" spans="1:19" ht="15.75">
      <c r="A176" s="386" t="s">
        <v>649</v>
      </c>
      <c r="B176" s="384" t="s">
        <v>650</v>
      </c>
      <c r="C176" s="384" t="s">
        <v>651</v>
      </c>
      <c r="D176" s="387" t="s">
        <v>94</v>
      </c>
      <c r="E176" s="387"/>
      <c r="F176" s="402"/>
      <c r="G176" s="383"/>
      <c r="H176" s="383"/>
      <c r="I176" s="43"/>
      <c r="J176" s="43"/>
      <c r="K176" s="43"/>
      <c r="L176" s="43"/>
      <c r="M176" s="43"/>
      <c r="N176" s="43"/>
      <c r="O176" s="43"/>
      <c r="P176" s="43"/>
      <c r="Q176" s="43"/>
      <c r="R176" s="43"/>
      <c r="S176" s="43"/>
    </row>
    <row r="177" spans="1:19" ht="15.75">
      <c r="A177" s="386" t="s">
        <v>652</v>
      </c>
      <c r="B177" s="384" t="s">
        <v>653</v>
      </c>
      <c r="C177" s="384" t="s">
        <v>654</v>
      </c>
      <c r="D177" s="387" t="s">
        <v>94</v>
      </c>
      <c r="E177" s="387"/>
      <c r="F177" s="402"/>
      <c r="G177" s="383"/>
      <c r="H177" s="383"/>
      <c r="I177" s="43"/>
      <c r="J177" s="43"/>
      <c r="K177" s="43"/>
      <c r="L177" s="43"/>
      <c r="M177" s="43"/>
      <c r="N177" s="43"/>
      <c r="O177" s="43"/>
      <c r="P177" s="43"/>
      <c r="Q177" s="43"/>
      <c r="R177" s="43"/>
      <c r="S177" s="43"/>
    </row>
    <row r="178" spans="1:19" ht="15.75">
      <c r="A178" s="386" t="s">
        <v>655</v>
      </c>
      <c r="B178" s="384" t="s">
        <v>656</v>
      </c>
      <c r="C178" s="384" t="s">
        <v>657</v>
      </c>
      <c r="D178" s="387" t="s">
        <v>94</v>
      </c>
      <c r="E178" s="387"/>
      <c r="F178" s="402"/>
      <c r="G178" s="383"/>
      <c r="H178" s="383"/>
      <c r="I178" s="43"/>
      <c r="J178" s="43"/>
      <c r="K178" s="43"/>
      <c r="L178" s="43"/>
      <c r="M178" s="43"/>
      <c r="N178" s="43"/>
      <c r="O178" s="43"/>
      <c r="P178" s="43"/>
      <c r="Q178" s="43"/>
      <c r="R178" s="43"/>
      <c r="S178" s="43"/>
    </row>
    <row r="179" spans="1:19" ht="15.75">
      <c r="A179" s="386" t="s">
        <v>658</v>
      </c>
      <c r="B179" s="384" t="s">
        <v>659</v>
      </c>
      <c r="C179" s="384" t="s">
        <v>660</v>
      </c>
      <c r="D179" s="387" t="s">
        <v>94</v>
      </c>
      <c r="E179" s="387"/>
      <c r="F179" s="402"/>
      <c r="G179" s="383"/>
      <c r="H179" s="383"/>
      <c r="I179" s="43"/>
      <c r="J179" s="43"/>
      <c r="K179" s="43"/>
      <c r="L179" s="43"/>
      <c r="M179" s="43"/>
      <c r="N179" s="43"/>
      <c r="O179" s="43"/>
      <c r="P179" s="43"/>
      <c r="Q179" s="43"/>
      <c r="R179" s="43"/>
      <c r="S179" s="43"/>
    </row>
    <row r="180" spans="1:19" ht="15.75">
      <c r="A180" s="386" t="s">
        <v>661</v>
      </c>
      <c r="B180" s="384" t="s">
        <v>662</v>
      </c>
      <c r="C180" s="384" t="s">
        <v>663</v>
      </c>
      <c r="D180" s="387" t="s">
        <v>94</v>
      </c>
      <c r="E180" s="387"/>
      <c r="F180" s="402"/>
      <c r="G180" s="383"/>
      <c r="H180" s="383"/>
      <c r="I180" s="43"/>
      <c r="J180" s="43"/>
      <c r="K180" s="43"/>
      <c r="L180" s="43"/>
      <c r="M180" s="43"/>
      <c r="N180" s="43"/>
      <c r="O180" s="43"/>
      <c r="P180" s="43"/>
      <c r="Q180" s="43"/>
      <c r="R180" s="43"/>
      <c r="S180" s="43"/>
    </row>
    <row r="181" spans="1:19" ht="15.75">
      <c r="A181" s="386" t="s">
        <v>664</v>
      </c>
      <c r="B181" s="384" t="s">
        <v>665</v>
      </c>
      <c r="C181" s="384" t="s">
        <v>666</v>
      </c>
      <c r="D181" s="387" t="s">
        <v>94</v>
      </c>
      <c r="E181" s="387"/>
      <c r="F181" s="402"/>
      <c r="G181" s="383"/>
      <c r="H181" s="383"/>
      <c r="I181" s="43"/>
      <c r="J181" s="43"/>
      <c r="K181" s="43"/>
      <c r="L181" s="43"/>
      <c r="M181" s="43"/>
      <c r="N181" s="43"/>
      <c r="O181" s="43"/>
      <c r="P181" s="43"/>
      <c r="Q181" s="43"/>
      <c r="R181" s="43"/>
      <c r="S181" s="43"/>
    </row>
    <row r="182" spans="1:19" ht="15.75">
      <c r="A182" s="386" t="s">
        <v>667</v>
      </c>
      <c r="B182" s="384" t="s">
        <v>668</v>
      </c>
      <c r="C182" s="384" t="s">
        <v>669</v>
      </c>
      <c r="D182" s="387" t="s">
        <v>94</v>
      </c>
      <c r="E182" s="387"/>
      <c r="F182" s="402"/>
      <c r="G182" s="383"/>
      <c r="H182" s="383"/>
      <c r="I182" s="43"/>
      <c r="J182" s="43"/>
      <c r="K182" s="43"/>
      <c r="L182" s="43"/>
      <c r="M182" s="43"/>
      <c r="N182" s="43"/>
      <c r="O182" s="43"/>
      <c r="P182" s="43"/>
      <c r="Q182" s="43"/>
      <c r="R182" s="43"/>
      <c r="S182" s="43"/>
    </row>
    <row r="183" spans="1:19" ht="15.75">
      <c r="A183" s="386" t="s">
        <v>670</v>
      </c>
      <c r="B183" s="384" t="s">
        <v>671</v>
      </c>
      <c r="C183" s="384" t="s">
        <v>672</v>
      </c>
      <c r="D183" s="387" t="s">
        <v>94</v>
      </c>
      <c r="E183" s="387"/>
      <c r="F183" s="402"/>
      <c r="G183" s="383"/>
      <c r="H183" s="383"/>
      <c r="I183" s="43"/>
      <c r="J183" s="43"/>
      <c r="K183" s="43"/>
      <c r="L183" s="43"/>
      <c r="M183" s="43"/>
      <c r="N183" s="43"/>
      <c r="O183" s="43"/>
      <c r="P183" s="43"/>
      <c r="Q183" s="43"/>
      <c r="R183" s="43"/>
      <c r="S183" s="43"/>
    </row>
    <row r="184" spans="1:19" ht="15.75">
      <c r="A184" s="386" t="s">
        <v>673</v>
      </c>
      <c r="B184" s="384" t="s">
        <v>674</v>
      </c>
      <c r="C184" s="384" t="s">
        <v>675</v>
      </c>
      <c r="D184" s="387" t="s">
        <v>94</v>
      </c>
      <c r="E184" s="387"/>
      <c r="F184" s="402"/>
      <c r="G184" s="383"/>
      <c r="H184" s="383"/>
      <c r="I184" s="43"/>
      <c r="J184" s="43"/>
      <c r="K184" s="43"/>
      <c r="L184" s="43"/>
      <c r="M184" s="43"/>
      <c r="N184" s="43"/>
      <c r="O184" s="43"/>
      <c r="P184" s="43"/>
      <c r="Q184" s="43"/>
      <c r="R184" s="43"/>
      <c r="S184" s="43"/>
    </row>
    <row r="185" spans="1:19" ht="15.75">
      <c r="A185" s="386" t="s">
        <v>676</v>
      </c>
      <c r="B185" s="384" t="s">
        <v>677</v>
      </c>
      <c r="C185" s="384" t="s">
        <v>678</v>
      </c>
      <c r="D185" s="387" t="s">
        <v>94</v>
      </c>
      <c r="E185" s="387"/>
      <c r="F185" s="402"/>
      <c r="G185" s="383"/>
      <c r="H185" s="383"/>
      <c r="I185" s="43"/>
      <c r="J185" s="43"/>
      <c r="K185" s="43"/>
      <c r="L185" s="43"/>
      <c r="M185" s="43"/>
      <c r="N185" s="43"/>
      <c r="O185" s="43"/>
      <c r="P185" s="43"/>
      <c r="Q185" s="43"/>
      <c r="R185" s="43"/>
      <c r="S185" s="43"/>
    </row>
    <row r="186" spans="1:19" ht="15.75">
      <c r="A186" s="386" t="s">
        <v>679</v>
      </c>
      <c r="B186" s="384" t="s">
        <v>680</v>
      </c>
      <c r="C186" s="384" t="s">
        <v>681</v>
      </c>
      <c r="D186" s="387" t="s">
        <v>94</v>
      </c>
      <c r="E186" s="387"/>
      <c r="F186" s="402"/>
      <c r="G186" s="383"/>
      <c r="H186" s="383"/>
      <c r="I186" s="43"/>
      <c r="J186" s="43"/>
      <c r="K186" s="43"/>
      <c r="L186" s="43"/>
      <c r="M186" s="43"/>
      <c r="N186" s="43"/>
      <c r="O186" s="43"/>
      <c r="P186" s="43"/>
      <c r="Q186" s="43"/>
      <c r="R186" s="43"/>
      <c r="S186" s="43"/>
    </row>
    <row r="187" spans="1:19" ht="15.75">
      <c r="A187" s="386" t="s">
        <v>682</v>
      </c>
      <c r="B187" s="384" t="s">
        <v>683</v>
      </c>
      <c r="C187" s="384" t="s">
        <v>684</v>
      </c>
      <c r="D187" s="387" t="s">
        <v>94</v>
      </c>
      <c r="E187" s="387"/>
      <c r="F187" s="402"/>
      <c r="G187" s="383"/>
      <c r="H187" s="383"/>
      <c r="I187" s="43"/>
      <c r="J187" s="43"/>
      <c r="K187" s="43"/>
      <c r="L187" s="43"/>
      <c r="M187" s="43"/>
      <c r="N187" s="43"/>
      <c r="O187" s="43"/>
      <c r="P187" s="43"/>
      <c r="Q187" s="43"/>
      <c r="R187" s="43"/>
      <c r="S187" s="43"/>
    </row>
    <row r="188" spans="1:19" ht="15.75">
      <c r="A188" s="386" t="s">
        <v>685</v>
      </c>
      <c r="B188" s="384" t="s">
        <v>686</v>
      </c>
      <c r="C188" s="384" t="s">
        <v>687</v>
      </c>
      <c r="D188" s="387" t="s">
        <v>94</v>
      </c>
      <c r="E188" s="387"/>
      <c r="F188" s="402"/>
      <c r="G188" s="383"/>
      <c r="H188" s="383"/>
      <c r="I188" s="43"/>
      <c r="J188" s="43"/>
      <c r="K188" s="43"/>
      <c r="L188" s="43"/>
      <c r="M188" s="43"/>
      <c r="N188" s="43"/>
      <c r="O188" s="43"/>
      <c r="P188" s="43"/>
      <c r="Q188" s="43"/>
      <c r="R188" s="43"/>
      <c r="S188" s="43"/>
    </row>
    <row r="189" spans="1:19" ht="15.75">
      <c r="A189" s="386" t="s">
        <v>688</v>
      </c>
      <c r="B189" s="384" t="s">
        <v>689</v>
      </c>
      <c r="C189" s="384" t="s">
        <v>690</v>
      </c>
      <c r="D189" s="387" t="s">
        <v>94</v>
      </c>
      <c r="E189" s="387"/>
      <c r="F189" s="402"/>
      <c r="G189" s="383"/>
      <c r="H189" s="383"/>
      <c r="I189" s="43"/>
      <c r="J189" s="43"/>
      <c r="K189" s="43"/>
      <c r="L189" s="43"/>
      <c r="M189" s="43"/>
      <c r="N189" s="43"/>
      <c r="O189" s="43"/>
      <c r="P189" s="43"/>
      <c r="Q189" s="43"/>
      <c r="R189" s="43"/>
      <c r="S189" s="43"/>
    </row>
    <row r="190" spans="1:19" ht="15.75">
      <c r="A190" s="386" t="s">
        <v>691</v>
      </c>
      <c r="B190" s="384" t="s">
        <v>692</v>
      </c>
      <c r="C190" s="384" t="s">
        <v>693</v>
      </c>
      <c r="D190" s="387" t="s">
        <v>94</v>
      </c>
      <c r="E190" s="387"/>
      <c r="F190" s="402"/>
      <c r="G190" s="383"/>
      <c r="H190" s="383"/>
      <c r="I190" s="43"/>
      <c r="J190" s="43"/>
      <c r="K190" s="43"/>
      <c r="L190" s="43"/>
      <c r="M190" s="43"/>
      <c r="N190" s="43"/>
      <c r="O190" s="43"/>
      <c r="P190" s="43"/>
      <c r="Q190" s="43"/>
      <c r="R190" s="43"/>
      <c r="S190" s="43"/>
    </row>
    <row r="191" spans="1:19" ht="15.75">
      <c r="A191" s="386" t="s">
        <v>694</v>
      </c>
      <c r="B191" s="384" t="s">
        <v>695</v>
      </c>
      <c r="C191" s="384" t="s">
        <v>696</v>
      </c>
      <c r="D191" s="387" t="s">
        <v>94</v>
      </c>
      <c r="E191" s="387"/>
      <c r="F191" s="402"/>
      <c r="G191" s="383"/>
      <c r="H191" s="383"/>
      <c r="I191" s="43"/>
      <c r="J191" s="43"/>
      <c r="K191" s="43"/>
      <c r="L191" s="43"/>
      <c r="M191" s="43"/>
      <c r="N191" s="43"/>
      <c r="O191" s="43"/>
      <c r="P191" s="43"/>
      <c r="Q191" s="43"/>
      <c r="R191" s="43"/>
      <c r="S191" s="43"/>
    </row>
    <row r="192" spans="1:19" ht="15.75">
      <c r="A192" s="386" t="s">
        <v>697</v>
      </c>
      <c r="B192" s="384" t="s">
        <v>698</v>
      </c>
      <c r="C192" s="384" t="s">
        <v>699</v>
      </c>
      <c r="D192" s="387" t="s">
        <v>94</v>
      </c>
      <c r="E192" s="387"/>
      <c r="F192" s="402"/>
      <c r="G192" s="383"/>
      <c r="H192" s="383"/>
      <c r="I192" s="43"/>
      <c r="J192" s="43"/>
      <c r="K192" s="43"/>
      <c r="L192" s="43"/>
      <c r="M192" s="43"/>
      <c r="N192" s="43"/>
      <c r="O192" s="43"/>
      <c r="P192" s="43"/>
      <c r="Q192" s="43"/>
      <c r="R192" s="43"/>
      <c r="S192" s="43"/>
    </row>
    <row r="193" spans="1:19" ht="15.75">
      <c r="A193" s="386" t="s">
        <v>700</v>
      </c>
      <c r="B193" s="384" t="s">
        <v>701</v>
      </c>
      <c r="C193" s="384" t="s">
        <v>702</v>
      </c>
      <c r="D193" s="387" t="s">
        <v>94</v>
      </c>
      <c r="E193" s="387"/>
      <c r="F193" s="402"/>
      <c r="G193" s="383"/>
      <c r="H193" s="383"/>
      <c r="I193" s="43"/>
      <c r="J193" s="43"/>
      <c r="K193" s="43"/>
      <c r="L193" s="43"/>
      <c r="M193" s="43"/>
      <c r="N193" s="43"/>
      <c r="O193" s="43"/>
      <c r="P193" s="43"/>
      <c r="Q193" s="43"/>
      <c r="R193" s="43"/>
      <c r="S193" s="43"/>
    </row>
    <row r="194" spans="1:19" ht="15.75">
      <c r="A194" s="386" t="s">
        <v>703</v>
      </c>
      <c r="B194" s="384" t="s">
        <v>704</v>
      </c>
      <c r="C194" s="384" t="s">
        <v>705</v>
      </c>
      <c r="D194" s="387" t="s">
        <v>94</v>
      </c>
      <c r="E194" s="387"/>
      <c r="F194" s="402"/>
      <c r="G194" s="383"/>
      <c r="H194" s="383"/>
      <c r="I194" s="43"/>
      <c r="J194" s="43"/>
      <c r="K194" s="43"/>
      <c r="L194" s="43"/>
      <c r="M194" s="43"/>
      <c r="N194" s="43"/>
      <c r="O194" s="43"/>
      <c r="P194" s="43"/>
      <c r="Q194" s="43"/>
      <c r="R194" s="43"/>
      <c r="S194" s="43"/>
    </row>
    <row r="195" spans="1:19" ht="15.75">
      <c r="A195" s="386" t="s">
        <v>706</v>
      </c>
      <c r="B195" s="384" t="s">
        <v>707</v>
      </c>
      <c r="C195" s="384" t="s">
        <v>708</v>
      </c>
      <c r="D195" s="387" t="s">
        <v>94</v>
      </c>
      <c r="E195" s="387"/>
      <c r="F195" s="402"/>
      <c r="G195" s="383"/>
      <c r="H195" s="383"/>
      <c r="I195" s="43"/>
      <c r="J195" s="43"/>
      <c r="K195" s="43"/>
      <c r="L195" s="43"/>
      <c r="M195" s="43"/>
      <c r="N195" s="43"/>
      <c r="O195" s="43"/>
      <c r="P195" s="43"/>
      <c r="Q195" s="43"/>
      <c r="R195" s="43"/>
      <c r="S195" s="43"/>
    </row>
    <row r="196" spans="1:19" ht="15.75">
      <c r="A196" s="386" t="s">
        <v>709</v>
      </c>
      <c r="B196" s="384" t="s">
        <v>710</v>
      </c>
      <c r="C196" s="384" t="s">
        <v>711</v>
      </c>
      <c r="D196" s="387" t="s">
        <v>94</v>
      </c>
      <c r="E196" s="387"/>
      <c r="F196" s="402"/>
      <c r="G196" s="383"/>
      <c r="H196" s="383"/>
      <c r="I196" s="43"/>
      <c r="J196" s="43"/>
      <c r="K196" s="43"/>
      <c r="L196" s="43"/>
      <c r="M196" s="43"/>
      <c r="N196" s="43"/>
      <c r="O196" s="43"/>
      <c r="P196" s="43"/>
      <c r="Q196" s="43"/>
      <c r="R196" s="43"/>
      <c r="S196" s="43"/>
    </row>
    <row r="197" spans="1:19" ht="15.75">
      <c r="A197" s="386" t="s">
        <v>712</v>
      </c>
      <c r="B197" s="384" t="s">
        <v>387</v>
      </c>
      <c r="C197" s="384" t="s">
        <v>388</v>
      </c>
      <c r="D197" s="387" t="s">
        <v>94</v>
      </c>
      <c r="E197" s="387"/>
      <c r="F197" s="402"/>
      <c r="G197" s="383"/>
      <c r="H197" s="383"/>
      <c r="I197" s="43"/>
      <c r="J197" s="43"/>
      <c r="K197" s="43"/>
      <c r="L197" s="43"/>
      <c r="M197" s="43"/>
      <c r="N197" s="43"/>
      <c r="O197" s="43"/>
      <c r="P197" s="43"/>
      <c r="Q197" s="43"/>
      <c r="R197" s="43"/>
      <c r="S197" s="43"/>
    </row>
    <row r="198" spans="1:19" ht="15.75">
      <c r="A198" s="386" t="s">
        <v>713</v>
      </c>
      <c r="B198" s="384" t="s">
        <v>714</v>
      </c>
      <c r="C198" s="384" t="s">
        <v>715</v>
      </c>
      <c r="D198" s="387" t="s">
        <v>94</v>
      </c>
      <c r="E198" s="387"/>
      <c r="F198" s="402"/>
      <c r="G198" s="383"/>
      <c r="H198" s="383"/>
      <c r="I198" s="43"/>
      <c r="J198" s="43"/>
      <c r="K198" s="43"/>
      <c r="L198" s="43"/>
      <c r="M198" s="43"/>
      <c r="N198" s="43"/>
      <c r="O198" s="43"/>
      <c r="P198" s="43"/>
      <c r="Q198" s="43"/>
      <c r="R198" s="43"/>
      <c r="S198" s="43"/>
    </row>
    <row r="199" spans="1:19" ht="15.75">
      <c r="A199" s="386" t="s">
        <v>716</v>
      </c>
      <c r="B199" s="384" t="s">
        <v>448</v>
      </c>
      <c r="C199" s="384" t="s">
        <v>449</v>
      </c>
      <c r="D199" s="387" t="s">
        <v>94</v>
      </c>
      <c r="E199" s="387"/>
      <c r="F199" s="402"/>
      <c r="G199" s="383"/>
      <c r="H199" s="383"/>
      <c r="I199" s="43"/>
      <c r="J199" s="43"/>
      <c r="K199" s="43"/>
      <c r="L199" s="43"/>
      <c r="M199" s="43"/>
      <c r="N199" s="43"/>
      <c r="O199" s="43"/>
      <c r="P199" s="43"/>
      <c r="Q199" s="43"/>
      <c r="R199" s="43"/>
      <c r="S199" s="43"/>
    </row>
    <row r="200" spans="1:19" ht="15.75">
      <c r="A200" s="386" t="s">
        <v>717</v>
      </c>
      <c r="B200" s="384" t="s">
        <v>718</v>
      </c>
      <c r="C200" s="384" t="s">
        <v>719</v>
      </c>
      <c r="D200" s="387" t="s">
        <v>94</v>
      </c>
      <c r="E200" s="387"/>
      <c r="F200" s="402"/>
      <c r="G200" s="383"/>
      <c r="H200" s="383"/>
      <c r="I200" s="43"/>
      <c r="J200" s="43"/>
      <c r="K200" s="43"/>
      <c r="L200" s="43"/>
      <c r="M200" s="43"/>
      <c r="N200" s="43"/>
      <c r="O200" s="43"/>
      <c r="P200" s="43"/>
      <c r="Q200" s="43"/>
      <c r="R200" s="43"/>
      <c r="S200" s="43"/>
    </row>
    <row r="201" spans="1:19" ht="15.75">
      <c r="A201" s="386" t="s">
        <v>720</v>
      </c>
      <c r="B201" s="384" t="s">
        <v>454</v>
      </c>
      <c r="C201" s="384" t="s">
        <v>455</v>
      </c>
      <c r="D201" s="387" t="s">
        <v>94</v>
      </c>
      <c r="E201" s="387"/>
      <c r="F201" s="402"/>
      <c r="G201" s="383"/>
      <c r="H201" s="383"/>
      <c r="I201" s="43"/>
      <c r="J201" s="43"/>
      <c r="K201" s="43"/>
      <c r="L201" s="43"/>
      <c r="M201" s="43"/>
      <c r="N201" s="43"/>
      <c r="O201" s="43"/>
      <c r="P201" s="43"/>
      <c r="Q201" s="43"/>
      <c r="R201" s="43"/>
      <c r="S201" s="43"/>
    </row>
    <row r="202" spans="1:19" ht="15.75">
      <c r="A202" s="386" t="s">
        <v>721</v>
      </c>
      <c r="B202" s="384" t="s">
        <v>722</v>
      </c>
      <c r="C202" s="384" t="s">
        <v>723</v>
      </c>
      <c r="D202" s="387" t="s">
        <v>94</v>
      </c>
      <c r="E202" s="387"/>
      <c r="F202" s="402"/>
      <c r="G202" s="383"/>
      <c r="H202" s="383"/>
      <c r="I202" s="43"/>
      <c r="J202" s="43"/>
      <c r="K202" s="43"/>
      <c r="L202" s="43"/>
      <c r="M202" s="43"/>
      <c r="N202" s="43"/>
      <c r="O202" s="43"/>
      <c r="P202" s="43"/>
      <c r="Q202" s="43"/>
      <c r="R202" s="43"/>
      <c r="S202" s="43"/>
    </row>
    <row r="203" spans="1:19" ht="15.75">
      <c r="A203" s="386" t="s">
        <v>724</v>
      </c>
      <c r="B203" s="384" t="s">
        <v>725</v>
      </c>
      <c r="C203" s="384" t="s">
        <v>726</v>
      </c>
      <c r="D203" s="387" t="s">
        <v>94</v>
      </c>
      <c r="E203" s="387"/>
      <c r="F203" s="402"/>
      <c r="G203" s="383"/>
      <c r="H203" s="383"/>
      <c r="I203" s="43"/>
      <c r="J203" s="43"/>
      <c r="K203" s="43"/>
      <c r="L203" s="43"/>
      <c r="M203" s="43"/>
      <c r="N203" s="43"/>
      <c r="O203" s="43"/>
      <c r="P203" s="43"/>
      <c r="Q203" s="43"/>
      <c r="R203" s="43"/>
      <c r="S203" s="43"/>
    </row>
    <row r="204" spans="1:19" ht="15.75">
      <c r="A204" s="386" t="s">
        <v>727</v>
      </c>
      <c r="B204" s="384" t="s">
        <v>728</v>
      </c>
      <c r="C204" s="384" t="s">
        <v>729</v>
      </c>
      <c r="D204" s="387" t="s">
        <v>94</v>
      </c>
      <c r="E204" s="387"/>
      <c r="F204" s="402"/>
      <c r="G204" s="383"/>
      <c r="H204" s="383"/>
      <c r="I204" s="43"/>
      <c r="J204" s="43"/>
      <c r="K204" s="43"/>
      <c r="L204" s="43"/>
      <c r="M204" s="43"/>
      <c r="N204" s="43"/>
      <c r="O204" s="43"/>
      <c r="P204" s="43"/>
      <c r="Q204" s="43"/>
      <c r="R204" s="43"/>
      <c r="S204" s="43"/>
    </row>
    <row r="205" spans="1:19" ht="15.75">
      <c r="A205" s="386" t="s">
        <v>730</v>
      </c>
      <c r="B205" s="384" t="s">
        <v>731</v>
      </c>
      <c r="C205" s="384" t="s">
        <v>732</v>
      </c>
      <c r="D205" s="387" t="s">
        <v>94</v>
      </c>
      <c r="E205" s="387"/>
      <c r="F205" s="402"/>
      <c r="G205" s="383"/>
      <c r="H205" s="383"/>
      <c r="I205" s="43"/>
      <c r="J205" s="43"/>
      <c r="K205" s="43"/>
      <c r="L205" s="43"/>
      <c r="M205" s="43"/>
      <c r="N205" s="43"/>
      <c r="O205" s="43"/>
      <c r="P205" s="43"/>
      <c r="Q205" s="43"/>
      <c r="R205" s="43"/>
      <c r="S205" s="43"/>
    </row>
    <row r="206" spans="1:19" ht="15.75">
      <c r="A206" s="386" t="s">
        <v>733</v>
      </c>
      <c r="B206" s="384" t="s">
        <v>734</v>
      </c>
      <c r="C206" s="384" t="s">
        <v>735</v>
      </c>
      <c r="D206" s="387" t="s">
        <v>94</v>
      </c>
      <c r="E206" s="387"/>
      <c r="F206" s="402"/>
      <c r="G206" s="383"/>
      <c r="H206" s="383"/>
      <c r="I206" s="43"/>
      <c r="J206" s="43"/>
      <c r="K206" s="43"/>
      <c r="L206" s="43"/>
      <c r="M206" s="43"/>
      <c r="N206" s="43"/>
      <c r="O206" s="43"/>
      <c r="P206" s="43"/>
      <c r="Q206" s="43"/>
      <c r="R206" s="43"/>
      <c r="S206" s="43"/>
    </row>
    <row r="207" spans="1:19" ht="15.75">
      <c r="A207" s="386" t="s">
        <v>736</v>
      </c>
      <c r="B207" s="384" t="s">
        <v>737</v>
      </c>
      <c r="C207" s="384" t="s">
        <v>738</v>
      </c>
      <c r="D207" s="387" t="s">
        <v>94</v>
      </c>
      <c r="E207" s="387"/>
      <c r="F207" s="402"/>
      <c r="G207" s="383"/>
      <c r="H207" s="383"/>
      <c r="I207" s="43"/>
      <c r="J207" s="43"/>
      <c r="K207" s="43"/>
      <c r="L207" s="43"/>
      <c r="M207" s="43"/>
      <c r="N207" s="43"/>
      <c r="O207" s="43"/>
      <c r="P207" s="43"/>
      <c r="Q207" s="43"/>
      <c r="R207" s="43"/>
      <c r="S207" s="43"/>
    </row>
    <row r="208" spans="1:19" ht="15.75">
      <c r="A208" s="386" t="s">
        <v>739</v>
      </c>
      <c r="B208" s="384" t="s">
        <v>740</v>
      </c>
      <c r="C208" s="384" t="s">
        <v>741</v>
      </c>
      <c r="D208" s="387" t="s">
        <v>94</v>
      </c>
      <c r="E208" s="387"/>
      <c r="F208" s="402"/>
      <c r="G208" s="383"/>
      <c r="H208" s="383"/>
      <c r="I208" s="43"/>
      <c r="J208" s="43"/>
      <c r="K208" s="43"/>
      <c r="L208" s="43"/>
      <c r="M208" s="43"/>
      <c r="N208" s="43"/>
      <c r="O208" s="43"/>
      <c r="P208" s="43"/>
      <c r="Q208" s="43"/>
      <c r="R208" s="43"/>
      <c r="S208" s="43"/>
    </row>
    <row r="209" spans="1:19" ht="15.75">
      <c r="A209" s="386" t="s">
        <v>742</v>
      </c>
      <c r="B209" s="384" t="s">
        <v>743</v>
      </c>
      <c r="C209" s="384" t="s">
        <v>744</v>
      </c>
      <c r="D209" s="387" t="s">
        <v>94</v>
      </c>
      <c r="E209" s="387"/>
      <c r="F209" s="402"/>
      <c r="G209" s="383"/>
      <c r="H209" s="383"/>
      <c r="I209" s="43"/>
      <c r="J209" s="43"/>
      <c r="K209" s="43"/>
      <c r="L209" s="43"/>
      <c r="M209" s="43"/>
      <c r="N209" s="43"/>
      <c r="O209" s="43"/>
      <c r="P209" s="43"/>
      <c r="Q209" s="43"/>
      <c r="R209" s="43"/>
      <c r="S209" s="43"/>
    </row>
    <row r="210" spans="1:19" ht="15.75">
      <c r="A210" s="386" t="s">
        <v>745</v>
      </c>
      <c r="B210" s="384" t="s">
        <v>746</v>
      </c>
      <c r="C210" s="384" t="s">
        <v>747</v>
      </c>
      <c r="D210" s="387" t="s">
        <v>94</v>
      </c>
      <c r="E210" s="387"/>
      <c r="F210" s="402"/>
      <c r="G210" s="383"/>
      <c r="H210" s="383"/>
      <c r="I210" s="43"/>
      <c r="J210" s="43"/>
      <c r="K210" s="43"/>
      <c r="L210" s="43"/>
      <c r="M210" s="43"/>
      <c r="N210" s="43"/>
      <c r="O210" s="43"/>
      <c r="P210" s="43"/>
      <c r="Q210" s="43"/>
      <c r="R210" s="43"/>
      <c r="S210" s="43"/>
    </row>
    <row r="211" spans="1:19" ht="15.75">
      <c r="A211" s="386" t="s">
        <v>748</v>
      </c>
      <c r="B211" s="384" t="s">
        <v>495</v>
      </c>
      <c r="C211" s="384" t="s">
        <v>496</v>
      </c>
      <c r="D211" s="387" t="s">
        <v>94</v>
      </c>
      <c r="E211" s="387"/>
      <c r="F211" s="402"/>
      <c r="G211" s="383"/>
      <c r="H211" s="383"/>
      <c r="I211" s="43"/>
      <c r="J211" s="43"/>
      <c r="K211" s="43"/>
      <c r="L211" s="43"/>
      <c r="M211" s="43"/>
      <c r="N211" s="43"/>
      <c r="O211" s="43"/>
      <c r="P211" s="43"/>
      <c r="Q211" s="43"/>
      <c r="R211" s="43"/>
      <c r="S211" s="43"/>
    </row>
    <row r="212" spans="1:19" ht="15.75">
      <c r="A212" s="386" t="s">
        <v>749</v>
      </c>
      <c r="B212" s="384" t="s">
        <v>750</v>
      </c>
      <c r="C212" s="384" t="s">
        <v>751</v>
      </c>
      <c r="D212" s="387" t="s">
        <v>94</v>
      </c>
      <c r="E212" s="387"/>
      <c r="F212" s="402"/>
      <c r="G212" s="383"/>
      <c r="H212" s="383"/>
      <c r="I212" s="43"/>
      <c r="J212" s="43"/>
      <c r="K212" s="43"/>
      <c r="L212" s="43"/>
      <c r="M212" s="43"/>
      <c r="N212" s="43"/>
      <c r="O212" s="43"/>
      <c r="P212" s="43"/>
      <c r="Q212" s="43"/>
      <c r="R212" s="43"/>
      <c r="S212" s="43"/>
    </row>
    <row r="213" spans="1:19" ht="15.75">
      <c r="A213" s="386" t="s">
        <v>752</v>
      </c>
      <c r="B213" s="384" t="s">
        <v>753</v>
      </c>
      <c r="C213" s="384" t="s">
        <v>754</v>
      </c>
      <c r="D213" s="387" t="s">
        <v>94</v>
      </c>
      <c r="E213" s="387"/>
      <c r="F213" s="402"/>
      <c r="G213" s="383"/>
      <c r="H213" s="383"/>
      <c r="I213" s="43"/>
      <c r="J213" s="43"/>
      <c r="K213" s="43"/>
      <c r="L213" s="43"/>
      <c r="M213" s="43"/>
      <c r="N213" s="43"/>
      <c r="O213" s="43"/>
      <c r="P213" s="43"/>
      <c r="Q213" s="43"/>
      <c r="R213" s="43"/>
      <c r="S213" s="43"/>
    </row>
    <row r="214" spans="1:19" ht="15.75">
      <c r="A214" s="386" t="s">
        <v>755</v>
      </c>
      <c r="B214" s="384" t="s">
        <v>756</v>
      </c>
      <c r="C214" s="384" t="s">
        <v>757</v>
      </c>
      <c r="D214" s="387" t="s">
        <v>94</v>
      </c>
      <c r="E214" s="387"/>
      <c r="F214" s="402"/>
      <c r="G214" s="383"/>
      <c r="H214" s="383"/>
      <c r="I214" s="43"/>
      <c r="J214" s="43"/>
      <c r="K214" s="43"/>
      <c r="L214" s="43"/>
      <c r="M214" s="43"/>
      <c r="N214" s="43"/>
      <c r="O214" s="43"/>
      <c r="P214" s="43"/>
      <c r="Q214" s="43"/>
      <c r="R214" s="43"/>
      <c r="S214" s="43"/>
    </row>
    <row r="215" spans="1:19" ht="15.75">
      <c r="A215" s="386" t="s">
        <v>758</v>
      </c>
      <c r="B215" s="384" t="s">
        <v>759</v>
      </c>
      <c r="C215" s="384" t="s">
        <v>760</v>
      </c>
      <c r="D215" s="387" t="s">
        <v>94</v>
      </c>
      <c r="E215" s="387"/>
      <c r="F215" s="402"/>
      <c r="G215" s="383"/>
      <c r="H215" s="383"/>
      <c r="I215" s="43"/>
      <c r="J215" s="43"/>
      <c r="K215" s="43"/>
      <c r="L215" s="43"/>
      <c r="M215" s="43"/>
      <c r="N215" s="43"/>
      <c r="O215" s="43"/>
      <c r="P215" s="43"/>
      <c r="Q215" s="43"/>
      <c r="R215" s="43"/>
      <c r="S215" s="43"/>
    </row>
    <row r="216" spans="1:19" ht="15.75">
      <c r="A216" s="386" t="s">
        <v>761</v>
      </c>
      <c r="B216" s="384" t="s">
        <v>762</v>
      </c>
      <c r="C216" s="384" t="s">
        <v>763</v>
      </c>
      <c r="D216" s="387" t="s">
        <v>94</v>
      </c>
      <c r="E216" s="387"/>
      <c r="F216" s="402"/>
      <c r="G216" s="383"/>
      <c r="H216" s="383"/>
      <c r="I216" s="43"/>
      <c r="J216" s="43"/>
      <c r="K216" s="43"/>
      <c r="L216" s="43"/>
      <c r="M216" s="43"/>
      <c r="N216" s="43"/>
      <c r="O216" s="43"/>
      <c r="P216" s="43"/>
      <c r="Q216" s="43"/>
      <c r="R216" s="43"/>
      <c r="S216" s="43"/>
    </row>
    <row r="217" spans="1:19" ht="18.75" customHeight="1">
      <c r="A217" s="386" t="s">
        <v>764</v>
      </c>
      <c r="B217" s="384" t="s">
        <v>765</v>
      </c>
      <c r="C217" s="384" t="s">
        <v>766</v>
      </c>
      <c r="D217" s="387" t="s">
        <v>94</v>
      </c>
      <c r="E217" s="387"/>
      <c r="F217" s="402"/>
      <c r="G217" s="383"/>
      <c r="H217" s="383"/>
      <c r="I217" s="43"/>
      <c r="J217" s="43"/>
      <c r="K217" s="43"/>
      <c r="L217" s="43"/>
      <c r="M217" s="43"/>
      <c r="N217" s="43"/>
      <c r="O217" s="43"/>
      <c r="P217" s="43"/>
      <c r="Q217" s="43"/>
      <c r="R217" s="43"/>
      <c r="S217" s="43"/>
    </row>
    <row r="218" spans="1:19" ht="15.75">
      <c r="A218" s="386" t="s">
        <v>767</v>
      </c>
      <c r="B218" s="384" t="s">
        <v>768</v>
      </c>
      <c r="C218" s="384" t="s">
        <v>769</v>
      </c>
      <c r="D218" s="387" t="s">
        <v>94</v>
      </c>
      <c r="E218" s="387"/>
      <c r="F218" s="402"/>
      <c r="G218" s="383"/>
      <c r="H218" s="383"/>
      <c r="I218" s="43"/>
      <c r="J218" s="43"/>
      <c r="K218" s="43"/>
      <c r="L218" s="43"/>
      <c r="M218" s="43"/>
      <c r="N218" s="43"/>
      <c r="O218" s="43"/>
      <c r="P218" s="43"/>
      <c r="Q218" s="43"/>
      <c r="R218" s="43"/>
      <c r="S218" s="43"/>
    </row>
    <row r="219" spans="1:19" ht="15.75">
      <c r="A219" s="386" t="s">
        <v>770</v>
      </c>
      <c r="B219" s="384" t="s">
        <v>771</v>
      </c>
      <c r="C219" s="384" t="s">
        <v>772</v>
      </c>
      <c r="D219" s="387" t="s">
        <v>94</v>
      </c>
      <c r="E219" s="387"/>
      <c r="F219" s="402"/>
      <c r="G219" s="383"/>
      <c r="H219" s="383"/>
      <c r="I219" s="43"/>
      <c r="J219" s="43"/>
      <c r="K219" s="43"/>
      <c r="L219" s="43"/>
      <c r="M219" s="43"/>
      <c r="N219" s="43"/>
      <c r="O219" s="43"/>
      <c r="P219" s="43"/>
      <c r="Q219" s="43"/>
      <c r="R219" s="43"/>
      <c r="S219" s="43"/>
    </row>
    <row r="220" spans="1:19" ht="15.75">
      <c r="A220" s="386" t="s">
        <v>773</v>
      </c>
      <c r="B220" s="384" t="s">
        <v>774</v>
      </c>
      <c r="C220" s="384" t="s">
        <v>775</v>
      </c>
      <c r="D220" s="387" t="s">
        <v>94</v>
      </c>
      <c r="E220" s="387"/>
      <c r="F220" s="402"/>
      <c r="G220" s="383"/>
      <c r="H220" s="383"/>
      <c r="I220" s="43"/>
      <c r="J220" s="43"/>
      <c r="K220" s="43"/>
      <c r="L220" s="43"/>
      <c r="M220" s="43"/>
      <c r="N220" s="43"/>
      <c r="O220" s="43"/>
      <c r="P220" s="43"/>
      <c r="Q220" s="43"/>
      <c r="R220" s="43"/>
      <c r="S220" s="43"/>
    </row>
    <row r="221" spans="1:19" ht="15.75">
      <c r="A221" s="386" t="s">
        <v>776</v>
      </c>
      <c r="B221" s="384" t="s">
        <v>777</v>
      </c>
      <c r="C221" s="384" t="s">
        <v>778</v>
      </c>
      <c r="D221" s="387" t="s">
        <v>94</v>
      </c>
      <c r="E221" s="387"/>
      <c r="F221" s="402"/>
      <c r="G221" s="383"/>
      <c r="H221" s="383"/>
      <c r="I221" s="43"/>
      <c r="J221" s="43"/>
      <c r="K221" s="43"/>
      <c r="L221" s="43"/>
      <c r="M221" s="43"/>
      <c r="N221" s="43"/>
      <c r="O221" s="43"/>
      <c r="P221" s="43"/>
      <c r="Q221" s="43"/>
      <c r="R221" s="43"/>
      <c r="S221" s="43"/>
    </row>
    <row r="222" spans="1:19" ht="15.75">
      <c r="A222" s="386" t="s">
        <v>779</v>
      </c>
      <c r="B222" s="384" t="s">
        <v>780</v>
      </c>
      <c r="C222" s="384" t="s">
        <v>781</v>
      </c>
      <c r="D222" s="387" t="s">
        <v>94</v>
      </c>
      <c r="E222" s="387"/>
      <c r="F222" s="402"/>
      <c r="G222" s="383"/>
      <c r="H222" s="383"/>
      <c r="I222" s="43"/>
      <c r="J222" s="43"/>
      <c r="K222" s="43"/>
      <c r="L222" s="43"/>
      <c r="M222" s="43"/>
      <c r="N222" s="43"/>
      <c r="O222" s="43"/>
      <c r="P222" s="43"/>
      <c r="Q222" s="43"/>
      <c r="R222" s="43"/>
      <c r="S222" s="43"/>
    </row>
    <row r="223" spans="1:19" ht="15.75">
      <c r="A223" s="381" t="s">
        <v>782</v>
      </c>
      <c r="B223" s="382" t="s">
        <v>783</v>
      </c>
      <c r="C223" s="382" t="s">
        <v>784</v>
      </c>
      <c r="D223" s="387" t="s">
        <v>94</v>
      </c>
      <c r="E223" s="387"/>
      <c r="F223" s="402"/>
      <c r="G223" s="383"/>
      <c r="H223" s="383"/>
      <c r="I223" s="43"/>
      <c r="J223" s="43"/>
      <c r="K223" s="43"/>
      <c r="L223" s="43"/>
      <c r="M223" s="43"/>
      <c r="N223" s="43"/>
      <c r="O223" s="43"/>
      <c r="P223" s="43"/>
      <c r="Q223" s="43"/>
      <c r="R223" s="43"/>
      <c r="S223" s="43"/>
    </row>
    <row r="224" spans="1:19" ht="27" customHeight="1">
      <c r="A224" s="777" t="s">
        <v>1686</v>
      </c>
      <c r="B224" s="777"/>
      <c r="C224" s="777"/>
      <c r="D224" s="107"/>
      <c r="E224" s="107"/>
      <c r="F224" s="107"/>
      <c r="G224" s="107"/>
      <c r="H224" s="107"/>
      <c r="I224" s="43"/>
      <c r="J224" s="43"/>
      <c r="K224" s="43"/>
      <c r="L224" s="43"/>
      <c r="M224" s="43"/>
      <c r="N224" s="43"/>
      <c r="O224" s="43"/>
      <c r="P224" s="43"/>
      <c r="Q224" s="43"/>
      <c r="R224" s="43"/>
      <c r="S224" s="43"/>
    </row>
    <row r="225" spans="1:19" ht="18">
      <c r="A225" s="403" t="s">
        <v>794</v>
      </c>
      <c r="B225" s="403" t="s">
        <v>1687</v>
      </c>
      <c r="C225" s="397"/>
      <c r="D225" s="107"/>
      <c r="E225" s="107"/>
      <c r="F225" s="404"/>
      <c r="G225" s="108"/>
      <c r="H225" s="107"/>
      <c r="I225" s="43"/>
      <c r="J225" s="43"/>
      <c r="K225" s="43"/>
      <c r="L225" s="43"/>
      <c r="M225" s="43"/>
      <c r="N225" s="43"/>
      <c r="O225" s="43"/>
      <c r="P225" s="43"/>
      <c r="Q225" s="43"/>
      <c r="R225" s="43"/>
      <c r="S225" s="43"/>
    </row>
    <row r="226" spans="1:19" ht="15.75">
      <c r="A226" s="405">
        <v>1</v>
      </c>
      <c r="B226" s="406" t="s">
        <v>1546</v>
      </c>
      <c r="C226" s="397"/>
      <c r="D226" s="107"/>
      <c r="E226" s="107"/>
      <c r="F226" s="404"/>
      <c r="G226" s="108"/>
      <c r="H226" s="107"/>
      <c r="I226" s="43"/>
      <c r="J226" s="43"/>
      <c r="K226" s="43"/>
      <c r="L226" s="43"/>
      <c r="M226" s="43"/>
      <c r="N226" s="43"/>
      <c r="O226" s="43"/>
      <c r="P226" s="43"/>
      <c r="Q226" s="43"/>
      <c r="R226" s="43"/>
      <c r="S226" s="43"/>
    </row>
    <row r="227" spans="1:19" ht="15.75">
      <c r="A227" s="405">
        <v>2</v>
      </c>
      <c r="B227" s="406" t="s">
        <v>3592</v>
      </c>
      <c r="C227" s="397"/>
      <c r="D227" s="107"/>
      <c r="E227" s="107"/>
      <c r="F227" s="404"/>
      <c r="G227" s="108"/>
      <c r="H227" s="107"/>
      <c r="I227" s="43"/>
      <c r="J227" s="43"/>
      <c r="K227" s="43"/>
      <c r="L227" s="43"/>
      <c r="M227" s="43"/>
      <c r="N227" s="43"/>
      <c r="O227" s="43"/>
      <c r="P227" s="43"/>
      <c r="Q227" s="43"/>
      <c r="R227" s="43"/>
      <c r="S227" s="43"/>
    </row>
    <row r="228" spans="1:19" ht="15.75">
      <c r="A228" s="405">
        <v>3</v>
      </c>
      <c r="B228" s="406" t="s">
        <v>1547</v>
      </c>
      <c r="C228" s="397"/>
      <c r="D228" s="107"/>
      <c r="E228" s="107"/>
      <c r="F228" s="404"/>
      <c r="G228" s="108"/>
      <c r="H228" s="107"/>
      <c r="I228" s="43"/>
      <c r="J228" s="43"/>
      <c r="K228" s="43"/>
      <c r="L228" s="43"/>
      <c r="M228" s="43"/>
      <c r="N228" s="43"/>
      <c r="O228" s="43"/>
      <c r="P228" s="43"/>
      <c r="Q228" s="43"/>
      <c r="R228" s="43"/>
      <c r="S228" s="43"/>
    </row>
    <row r="229" spans="1:19" ht="15.75">
      <c r="A229" s="405">
        <v>4</v>
      </c>
      <c r="B229" s="406" t="s">
        <v>1548</v>
      </c>
      <c r="C229" s="397"/>
      <c r="D229" s="107"/>
      <c r="E229" s="107"/>
      <c r="F229" s="404"/>
      <c r="G229" s="108"/>
      <c r="H229" s="107"/>
      <c r="I229" s="43"/>
      <c r="J229" s="43"/>
      <c r="K229" s="43"/>
      <c r="L229" s="43"/>
      <c r="M229" s="43"/>
      <c r="N229" s="43"/>
      <c r="O229" s="43"/>
      <c r="P229" s="43"/>
      <c r="Q229" s="43"/>
      <c r="R229" s="43"/>
      <c r="S229" s="43"/>
    </row>
    <row r="230" spans="1:19" ht="15.75">
      <c r="A230" s="405">
        <v>5</v>
      </c>
      <c r="B230" s="406" t="s">
        <v>1549</v>
      </c>
      <c r="C230" s="397"/>
      <c r="D230" s="107"/>
      <c r="E230" s="107"/>
      <c r="F230" s="404"/>
      <c r="G230" s="108"/>
      <c r="H230" s="107"/>
      <c r="I230" s="43"/>
      <c r="J230" s="43"/>
      <c r="K230" s="43"/>
      <c r="L230" s="43"/>
      <c r="M230" s="43"/>
      <c r="N230" s="43"/>
      <c r="O230" s="43"/>
      <c r="P230" s="43"/>
      <c r="Q230" s="43"/>
      <c r="R230" s="43"/>
      <c r="S230" s="43"/>
    </row>
    <row r="231" spans="1:19" ht="15.75">
      <c r="A231" s="405">
        <v>6</v>
      </c>
      <c r="B231" s="406" t="s">
        <v>1550</v>
      </c>
      <c r="C231" s="397"/>
      <c r="D231" s="107"/>
      <c r="E231" s="107"/>
      <c r="F231" s="404"/>
      <c r="G231" s="108"/>
      <c r="H231" s="107"/>
      <c r="I231" s="43"/>
      <c r="J231" s="43"/>
      <c r="K231" s="43"/>
      <c r="L231" s="43"/>
      <c r="M231" s="43"/>
      <c r="N231" s="43"/>
      <c r="O231" s="43"/>
      <c r="P231" s="43"/>
      <c r="Q231" s="43"/>
      <c r="R231" s="43"/>
      <c r="S231" s="43"/>
    </row>
    <row r="232" spans="1:19" ht="15.75">
      <c r="A232" s="405">
        <v>7</v>
      </c>
      <c r="B232" s="406" t="s">
        <v>1551</v>
      </c>
      <c r="C232" s="397"/>
      <c r="D232" s="107"/>
      <c r="E232" s="107"/>
      <c r="F232" s="404"/>
      <c r="G232" s="108"/>
      <c r="H232" s="107"/>
      <c r="I232" s="43"/>
      <c r="J232" s="43"/>
      <c r="K232" s="43"/>
      <c r="L232" s="43"/>
      <c r="M232" s="43"/>
      <c r="N232" s="43"/>
      <c r="O232" s="43"/>
      <c r="P232" s="43"/>
      <c r="Q232" s="43"/>
      <c r="R232" s="43"/>
      <c r="S232" s="43"/>
    </row>
    <row r="233" spans="1:19" ht="15.75">
      <c r="A233" s="405">
        <v>8</v>
      </c>
      <c r="B233" s="406" t="s">
        <v>1552</v>
      </c>
      <c r="C233" s="397"/>
      <c r="D233" s="107"/>
      <c r="E233" s="107"/>
      <c r="F233" s="404"/>
      <c r="G233" s="108"/>
      <c r="H233" s="107"/>
      <c r="I233" s="43"/>
      <c r="J233" s="43"/>
      <c r="K233" s="43"/>
      <c r="L233" s="43"/>
      <c r="M233" s="43"/>
      <c r="N233" s="43"/>
      <c r="O233" s="43"/>
      <c r="P233" s="43"/>
      <c r="Q233" s="43"/>
      <c r="R233" s="43"/>
      <c r="S233" s="43"/>
    </row>
    <row r="234" spans="1:19" ht="15.75">
      <c r="A234" s="405">
        <v>9</v>
      </c>
      <c r="B234" s="406" t="s">
        <v>1553</v>
      </c>
      <c r="C234" s="397"/>
      <c r="D234" s="107"/>
      <c r="E234" s="107"/>
      <c r="F234" s="404"/>
      <c r="G234" s="108"/>
      <c r="H234" s="107"/>
      <c r="I234" s="43"/>
      <c r="J234" s="43"/>
      <c r="K234" s="43"/>
      <c r="L234" s="43"/>
      <c r="M234" s="43"/>
      <c r="N234" s="43"/>
      <c r="O234" s="43"/>
      <c r="P234" s="43"/>
      <c r="Q234" s="43"/>
      <c r="R234" s="43"/>
      <c r="S234" s="43"/>
    </row>
    <row r="235" spans="1:19" ht="15.75">
      <c r="A235" s="405">
        <v>10</v>
      </c>
      <c r="B235" s="406" t="s">
        <v>1554</v>
      </c>
      <c r="C235" s="397"/>
      <c r="D235" s="107"/>
      <c r="E235" s="107"/>
      <c r="F235" s="404"/>
      <c r="G235" s="108"/>
      <c r="H235" s="107"/>
      <c r="I235" s="43"/>
      <c r="J235" s="43"/>
      <c r="K235" s="43"/>
      <c r="L235" s="43"/>
      <c r="M235" s="43"/>
      <c r="N235" s="43"/>
      <c r="O235" s="43"/>
      <c r="P235" s="43"/>
      <c r="Q235" s="43"/>
      <c r="R235" s="43"/>
      <c r="S235" s="43"/>
    </row>
    <row r="236" spans="1:19" ht="15.75">
      <c r="A236" s="405">
        <v>11</v>
      </c>
      <c r="B236" s="406" t="s">
        <v>2111</v>
      </c>
      <c r="C236" s="397"/>
      <c r="D236" s="107"/>
      <c r="E236" s="107"/>
      <c r="F236" s="404"/>
      <c r="G236" s="108"/>
      <c r="H236" s="107"/>
      <c r="I236" s="43"/>
      <c r="J236" s="43"/>
      <c r="K236" s="43"/>
      <c r="L236" s="43"/>
      <c r="M236" s="43"/>
      <c r="N236" s="43"/>
      <c r="O236" s="43"/>
      <c r="P236" s="43"/>
      <c r="Q236" s="43"/>
      <c r="R236" s="43"/>
      <c r="S236" s="43"/>
    </row>
    <row r="237" spans="1:19" ht="15.75">
      <c r="A237" s="405">
        <v>12</v>
      </c>
      <c r="B237" s="406" t="s">
        <v>2123</v>
      </c>
      <c r="C237" s="397"/>
      <c r="D237" s="107"/>
      <c r="E237" s="107"/>
      <c r="F237" s="404"/>
      <c r="G237" s="108"/>
      <c r="H237" s="107"/>
      <c r="I237" s="43"/>
      <c r="J237" s="43"/>
      <c r="K237" s="43"/>
      <c r="L237" s="43"/>
      <c r="M237" s="43"/>
      <c r="N237" s="43"/>
      <c r="O237" s="43"/>
      <c r="P237" s="43"/>
      <c r="Q237" s="43"/>
      <c r="R237" s="43"/>
      <c r="S237" s="43"/>
    </row>
    <row r="238" spans="1:19" ht="15.75">
      <c r="A238" s="405">
        <v>13</v>
      </c>
      <c r="B238" s="406" t="s">
        <v>1557</v>
      </c>
      <c r="C238" s="397"/>
      <c r="D238" s="107"/>
      <c r="E238" s="107"/>
      <c r="F238" s="404"/>
      <c r="G238" s="108"/>
      <c r="H238" s="107"/>
      <c r="I238" s="43"/>
      <c r="J238" s="43"/>
      <c r="K238" s="43"/>
      <c r="L238" s="43"/>
      <c r="M238" s="43"/>
      <c r="N238" s="43"/>
      <c r="O238" s="43"/>
      <c r="P238" s="43"/>
      <c r="Q238" s="43"/>
      <c r="R238" s="43"/>
      <c r="S238" s="43"/>
    </row>
    <row r="239" spans="1:19" ht="15.75">
      <c r="A239" s="405">
        <v>14</v>
      </c>
      <c r="B239" s="406" t="s">
        <v>2144</v>
      </c>
      <c r="C239" s="397"/>
      <c r="D239" s="107"/>
      <c r="E239" s="107"/>
      <c r="F239" s="404"/>
      <c r="G239" s="108"/>
      <c r="H239" s="107"/>
      <c r="I239" s="43"/>
      <c r="J239" s="43"/>
      <c r="K239" s="43"/>
      <c r="L239" s="43"/>
      <c r="M239" s="43"/>
      <c r="N239" s="43"/>
      <c r="O239" s="43"/>
      <c r="P239" s="43"/>
      <c r="Q239" s="43"/>
      <c r="R239" s="43"/>
      <c r="S239" s="43"/>
    </row>
    <row r="240" spans="1:19" ht="15.75">
      <c r="A240" s="405">
        <v>15</v>
      </c>
      <c r="B240" s="406" t="s">
        <v>2146</v>
      </c>
      <c r="C240" s="397"/>
      <c r="D240" s="107"/>
      <c r="E240" s="107"/>
      <c r="F240" s="404"/>
      <c r="G240" s="108"/>
      <c r="H240" s="107"/>
      <c r="I240" s="43"/>
      <c r="J240" s="43"/>
      <c r="K240" s="43"/>
      <c r="L240" s="43"/>
      <c r="M240" s="43"/>
      <c r="N240" s="43"/>
      <c r="O240" s="43"/>
      <c r="P240" s="43"/>
      <c r="Q240" s="43"/>
      <c r="R240" s="43"/>
      <c r="S240" s="43"/>
    </row>
    <row r="241" spans="1:19" ht="15.75">
      <c r="A241" s="405">
        <v>16</v>
      </c>
      <c r="B241" s="406" t="s">
        <v>3572</v>
      </c>
      <c r="C241" s="397"/>
      <c r="D241" s="107"/>
      <c r="E241" s="107"/>
      <c r="F241" s="404"/>
      <c r="G241" s="108"/>
      <c r="H241" s="107"/>
      <c r="I241" s="43"/>
      <c r="J241" s="43"/>
      <c r="K241" s="43"/>
      <c r="L241" s="43"/>
      <c r="M241" s="43"/>
      <c r="N241" s="43"/>
      <c r="O241" s="43"/>
      <c r="P241" s="43"/>
      <c r="Q241" s="43"/>
      <c r="R241" s="43"/>
      <c r="S241" s="43"/>
    </row>
    <row r="242" spans="1:19" ht="15.75">
      <c r="A242" s="405">
        <v>17</v>
      </c>
      <c r="B242" s="406" t="s">
        <v>1561</v>
      </c>
      <c r="C242" s="397"/>
      <c r="D242" s="107"/>
      <c r="E242" s="107"/>
      <c r="F242" s="404"/>
      <c r="G242" s="108"/>
      <c r="H242" s="107"/>
      <c r="I242" s="43"/>
      <c r="J242" s="43"/>
      <c r="K242" s="43"/>
      <c r="L242" s="43"/>
      <c r="M242" s="43"/>
      <c r="N242" s="43"/>
      <c r="O242" s="43"/>
      <c r="P242" s="43"/>
      <c r="Q242" s="43"/>
      <c r="R242" s="43"/>
      <c r="S242" s="43"/>
    </row>
    <row r="243" spans="1:19" ht="15.75">
      <c r="A243" s="405">
        <v>18</v>
      </c>
      <c r="B243" s="406" t="s">
        <v>1562</v>
      </c>
      <c r="C243" s="397"/>
      <c r="D243" s="107"/>
      <c r="E243" s="107"/>
      <c r="F243" s="404"/>
      <c r="G243" s="108"/>
      <c r="H243" s="107"/>
      <c r="I243" s="43"/>
      <c r="J243" s="43"/>
      <c r="K243" s="43"/>
      <c r="L243" s="43"/>
      <c r="M243" s="43"/>
      <c r="N243" s="43"/>
      <c r="O243" s="43"/>
      <c r="P243" s="43"/>
      <c r="Q243" s="43"/>
      <c r="R243" s="43"/>
      <c r="S243" s="43"/>
    </row>
    <row r="244" spans="1:19" ht="15.75">
      <c r="A244" s="405">
        <v>19</v>
      </c>
      <c r="B244" s="406" t="s">
        <v>1563</v>
      </c>
      <c r="C244" s="397"/>
      <c r="D244" s="107"/>
      <c r="E244" s="107"/>
      <c r="F244" s="404"/>
      <c r="G244" s="108"/>
      <c r="H244" s="107"/>
      <c r="I244" s="43"/>
      <c r="J244" s="43"/>
      <c r="K244" s="43"/>
      <c r="L244" s="43"/>
      <c r="M244" s="43"/>
      <c r="N244" s="43"/>
      <c r="O244" s="43"/>
      <c r="P244" s="43"/>
      <c r="Q244" s="43"/>
      <c r="R244" s="43"/>
      <c r="S244" s="43"/>
    </row>
    <row r="245" spans="1:19" ht="15.75">
      <c r="A245" s="405">
        <v>20</v>
      </c>
      <c r="B245" s="406" t="s">
        <v>1564</v>
      </c>
      <c r="C245" s="397"/>
      <c r="D245" s="107"/>
      <c r="E245" s="107"/>
      <c r="F245" s="404"/>
      <c r="G245" s="108"/>
      <c r="H245" s="107"/>
      <c r="I245" s="43"/>
      <c r="J245" s="43"/>
      <c r="K245" s="43"/>
      <c r="L245" s="43"/>
      <c r="M245" s="43"/>
      <c r="N245" s="43"/>
      <c r="O245" s="43"/>
      <c r="P245" s="43"/>
      <c r="Q245" s="43"/>
      <c r="R245" s="43"/>
      <c r="S245" s="43"/>
    </row>
    <row r="246" spans="1:19" ht="15.75">
      <c r="A246" s="405">
        <v>21</v>
      </c>
      <c r="B246" s="406" t="s">
        <v>2163</v>
      </c>
      <c r="C246" s="397"/>
      <c r="D246" s="107"/>
      <c r="E246" s="107"/>
      <c r="F246" s="404"/>
      <c r="G246" s="108"/>
      <c r="H246" s="107"/>
      <c r="I246" s="43"/>
      <c r="J246" s="43"/>
      <c r="K246" s="43"/>
      <c r="L246" s="43"/>
      <c r="M246" s="43"/>
      <c r="N246" s="43"/>
      <c r="O246" s="43"/>
      <c r="P246" s="43"/>
      <c r="Q246" s="43"/>
      <c r="R246" s="43"/>
      <c r="S246" s="43"/>
    </row>
    <row r="247" spans="1:19" ht="15.75">
      <c r="A247" s="405">
        <v>22</v>
      </c>
      <c r="B247" s="406" t="s">
        <v>2166</v>
      </c>
      <c r="C247" s="397"/>
      <c r="D247" s="107"/>
      <c r="E247" s="107"/>
      <c r="F247" s="404"/>
      <c r="G247" s="108"/>
      <c r="H247" s="107"/>
      <c r="I247" s="43"/>
      <c r="J247" s="43"/>
      <c r="K247" s="43"/>
      <c r="L247" s="43"/>
      <c r="M247" s="43"/>
      <c r="N247" s="43"/>
      <c r="O247" s="43"/>
      <c r="P247" s="43"/>
      <c r="Q247" s="43"/>
      <c r="R247" s="43"/>
      <c r="S247" s="43"/>
    </row>
    <row r="248" spans="1:19" ht="15.75">
      <c r="A248" s="405">
        <v>23</v>
      </c>
      <c r="B248" s="406" t="s">
        <v>1565</v>
      </c>
      <c r="C248" s="397"/>
      <c r="D248" s="107"/>
      <c r="E248" s="107"/>
      <c r="F248" s="404"/>
      <c r="G248" s="108"/>
      <c r="H248" s="107"/>
      <c r="I248" s="43"/>
      <c r="J248" s="43"/>
      <c r="K248" s="43"/>
      <c r="L248" s="43"/>
      <c r="M248" s="43"/>
      <c r="N248" s="43"/>
      <c r="O248" s="43"/>
      <c r="P248" s="43"/>
      <c r="Q248" s="43"/>
      <c r="R248" s="43"/>
      <c r="S248" s="43"/>
    </row>
    <row r="249" spans="1:19" ht="15.75">
      <c r="A249" s="405">
        <v>24</v>
      </c>
      <c r="B249" s="406" t="s">
        <v>1566</v>
      </c>
      <c r="C249" s="397"/>
      <c r="D249" s="107"/>
      <c r="E249" s="107"/>
      <c r="F249" s="404"/>
      <c r="G249" s="108"/>
      <c r="H249" s="107"/>
      <c r="I249" s="43"/>
      <c r="J249" s="43"/>
      <c r="K249" s="43"/>
      <c r="L249" s="43"/>
      <c r="M249" s="43"/>
      <c r="N249" s="43"/>
      <c r="O249" s="43"/>
      <c r="P249" s="43"/>
      <c r="Q249" s="43"/>
      <c r="R249" s="43"/>
      <c r="S249" s="43"/>
    </row>
    <row r="250" spans="1:19" ht="15.75">
      <c r="A250" s="405">
        <v>25</v>
      </c>
      <c r="B250" s="406" t="s">
        <v>1567</v>
      </c>
      <c r="C250" s="397"/>
      <c r="D250" s="107"/>
      <c r="E250" s="107"/>
      <c r="F250" s="404"/>
      <c r="G250" s="108"/>
      <c r="H250" s="107"/>
      <c r="I250" s="43"/>
      <c r="J250" s="43"/>
      <c r="K250" s="43"/>
      <c r="L250" s="43"/>
      <c r="M250" s="43"/>
      <c r="N250" s="43"/>
      <c r="O250" s="43"/>
      <c r="P250" s="43"/>
      <c r="Q250" s="43"/>
      <c r="R250" s="43"/>
      <c r="S250" s="43"/>
    </row>
    <row r="251" spans="1:19" ht="15.75">
      <c r="A251" s="405">
        <v>26</v>
      </c>
      <c r="B251" s="406" t="s">
        <v>1568</v>
      </c>
      <c r="C251" s="397"/>
      <c r="D251" s="107"/>
      <c r="E251" s="107"/>
      <c r="F251" s="404"/>
      <c r="G251" s="108"/>
      <c r="H251" s="107"/>
      <c r="I251" s="43"/>
      <c r="J251" s="43"/>
      <c r="K251" s="43"/>
      <c r="L251" s="43"/>
      <c r="M251" s="43"/>
      <c r="N251" s="43"/>
      <c r="O251" s="43"/>
      <c r="P251" s="43"/>
      <c r="Q251" s="43"/>
      <c r="R251" s="43"/>
      <c r="S251" s="43"/>
    </row>
    <row r="252" spans="1:19" ht="15.75">
      <c r="A252" s="405">
        <v>27</v>
      </c>
      <c r="B252" s="406" t="s">
        <v>2189</v>
      </c>
      <c r="C252" s="397"/>
      <c r="D252" s="107"/>
      <c r="E252" s="107"/>
      <c r="F252" s="404"/>
      <c r="G252" s="108"/>
      <c r="H252" s="107"/>
      <c r="I252" s="43"/>
      <c r="J252" s="43"/>
      <c r="K252" s="43"/>
      <c r="L252" s="43"/>
      <c r="M252" s="43"/>
      <c r="N252" s="43"/>
      <c r="O252" s="43"/>
      <c r="P252" s="43"/>
      <c r="Q252" s="43"/>
      <c r="R252" s="43"/>
      <c r="S252" s="43"/>
    </row>
    <row r="253" spans="1:19" ht="15.75">
      <c r="A253" s="405">
        <v>28</v>
      </c>
      <c r="B253" s="406" t="s">
        <v>3580</v>
      </c>
      <c r="C253" s="397"/>
      <c r="D253" s="107"/>
      <c r="E253" s="107"/>
      <c r="F253" s="404"/>
      <c r="G253" s="108"/>
      <c r="H253" s="107"/>
      <c r="I253" s="43"/>
      <c r="J253" s="43"/>
      <c r="K253" s="43"/>
      <c r="L253" s="43"/>
      <c r="M253" s="43"/>
      <c r="N253" s="43"/>
      <c r="O253" s="43"/>
      <c r="P253" s="43"/>
      <c r="Q253" s="43"/>
      <c r="R253" s="43"/>
      <c r="S253" s="43"/>
    </row>
    <row r="254" spans="1:19" ht="15.75">
      <c r="A254" s="405">
        <v>29</v>
      </c>
      <c r="B254" s="406" t="s">
        <v>3573</v>
      </c>
      <c r="C254" s="397"/>
      <c r="D254" s="107"/>
      <c r="E254" s="107"/>
      <c r="F254" s="404"/>
      <c r="G254" s="108"/>
      <c r="H254" s="107"/>
      <c r="I254" s="43"/>
      <c r="J254" s="43"/>
      <c r="K254" s="43"/>
      <c r="L254" s="43"/>
      <c r="M254" s="43"/>
      <c r="N254" s="43"/>
      <c r="O254" s="43"/>
      <c r="P254" s="43"/>
      <c r="Q254" s="43"/>
      <c r="R254" s="43"/>
      <c r="S254" s="43"/>
    </row>
    <row r="255" spans="1:19" ht="15.75">
      <c r="A255" s="405">
        <v>30</v>
      </c>
      <c r="B255" s="406" t="s">
        <v>3582</v>
      </c>
      <c r="C255" s="397"/>
      <c r="D255" s="107"/>
      <c r="E255" s="107"/>
      <c r="F255" s="404"/>
      <c r="G255" s="108"/>
      <c r="H255" s="107"/>
      <c r="I255" s="43"/>
      <c r="J255" s="43"/>
      <c r="K255" s="43"/>
      <c r="L255" s="43"/>
      <c r="M255" s="43"/>
      <c r="N255" s="43"/>
      <c r="O255" s="43"/>
      <c r="P255" s="43"/>
      <c r="Q255" s="43"/>
      <c r="R255" s="43"/>
      <c r="S255" s="43"/>
    </row>
    <row r="256" spans="1:19" ht="15.75">
      <c r="A256" s="405">
        <v>31</v>
      </c>
      <c r="B256" s="406" t="s">
        <v>3583</v>
      </c>
      <c r="C256" s="397"/>
      <c r="D256" s="107"/>
      <c r="E256" s="107"/>
      <c r="F256" s="404"/>
      <c r="G256" s="108"/>
      <c r="H256" s="107"/>
      <c r="I256" s="43"/>
      <c r="J256" s="43"/>
      <c r="K256" s="43"/>
      <c r="L256" s="43"/>
      <c r="M256" s="43"/>
      <c r="N256" s="43"/>
      <c r="O256" s="43"/>
      <c r="P256" s="43"/>
      <c r="Q256" s="43"/>
      <c r="R256" s="43"/>
      <c r="S256" s="43"/>
    </row>
    <row r="257" spans="1:19" ht="15.75">
      <c r="A257" s="405">
        <v>32</v>
      </c>
      <c r="B257" s="406" t="s">
        <v>2202</v>
      </c>
      <c r="C257" s="397"/>
      <c r="D257" s="107"/>
      <c r="E257" s="107"/>
      <c r="F257" s="404"/>
      <c r="G257" s="108"/>
      <c r="H257" s="107"/>
      <c r="I257" s="43"/>
      <c r="J257" s="43"/>
      <c r="K257" s="43"/>
      <c r="L257" s="43"/>
      <c r="M257" s="43"/>
      <c r="N257" s="43"/>
      <c r="O257" s="43"/>
      <c r="P257" s="43"/>
      <c r="Q257" s="43"/>
      <c r="R257" s="43"/>
      <c r="S257" s="43"/>
    </row>
    <row r="258" spans="1:19" ht="15.75">
      <c r="A258" s="405">
        <v>33</v>
      </c>
      <c r="B258" s="406" t="s">
        <v>3574</v>
      </c>
      <c r="C258" s="397"/>
      <c r="D258" s="107"/>
      <c r="E258" s="107"/>
      <c r="F258" s="404"/>
      <c r="G258" s="108"/>
      <c r="H258" s="107"/>
      <c r="I258" s="43"/>
      <c r="J258" s="43"/>
      <c r="K258" s="43"/>
      <c r="L258" s="43"/>
      <c r="M258" s="43"/>
      <c r="N258" s="43"/>
      <c r="O258" s="43"/>
      <c r="P258" s="43"/>
      <c r="Q258" s="43"/>
      <c r="R258" s="43"/>
      <c r="S258" s="43"/>
    </row>
    <row r="259" spans="1:19" ht="15.75">
      <c r="A259" s="405">
        <v>34</v>
      </c>
      <c r="B259" s="406" t="s">
        <v>833</v>
      </c>
      <c r="C259" s="397"/>
      <c r="D259" s="107"/>
      <c r="E259" s="107"/>
      <c r="F259" s="404"/>
      <c r="G259" s="108"/>
      <c r="H259" s="107"/>
      <c r="I259" s="43"/>
      <c r="J259" s="43"/>
      <c r="K259" s="43"/>
      <c r="L259" s="43"/>
      <c r="M259" s="43"/>
      <c r="N259" s="43"/>
      <c r="O259" s="43"/>
      <c r="P259" s="43"/>
      <c r="Q259" s="43"/>
      <c r="R259" s="43"/>
      <c r="S259" s="43"/>
    </row>
    <row r="260" spans="1:19" ht="15.75">
      <c r="A260" s="405">
        <v>35</v>
      </c>
      <c r="B260" s="406" t="s">
        <v>1688</v>
      </c>
      <c r="C260" s="397"/>
      <c r="D260" s="107"/>
      <c r="E260" s="107"/>
      <c r="F260" s="404"/>
      <c r="G260" s="108"/>
      <c r="H260" s="107"/>
      <c r="I260" s="43"/>
      <c r="J260" s="43"/>
      <c r="K260" s="43"/>
      <c r="L260" s="43"/>
      <c r="M260" s="43"/>
      <c r="N260" s="43"/>
      <c r="O260" s="43"/>
      <c r="P260" s="43"/>
      <c r="Q260" s="43"/>
      <c r="R260" s="43"/>
      <c r="S260" s="43"/>
    </row>
    <row r="261" spans="1:19" ht="15.75">
      <c r="A261" s="405">
        <v>36</v>
      </c>
      <c r="B261" s="406" t="s">
        <v>893</v>
      </c>
      <c r="C261" s="397"/>
      <c r="D261" s="107"/>
      <c r="E261" s="107"/>
      <c r="F261" s="404"/>
      <c r="G261" s="108"/>
      <c r="H261" s="107"/>
      <c r="I261" s="43"/>
      <c r="J261" s="43"/>
      <c r="K261" s="43"/>
      <c r="L261" s="43"/>
      <c r="M261" s="43"/>
      <c r="N261" s="43"/>
      <c r="O261" s="43"/>
      <c r="P261" s="43"/>
      <c r="Q261" s="43"/>
      <c r="R261" s="43"/>
      <c r="S261" s="43"/>
    </row>
    <row r="262" spans="1:19" ht="15.75">
      <c r="A262" s="405">
        <v>37</v>
      </c>
      <c r="B262" s="406" t="s">
        <v>919</v>
      </c>
      <c r="C262" s="397"/>
      <c r="D262" s="107"/>
      <c r="E262" s="107"/>
      <c r="F262" s="404"/>
      <c r="G262" s="108"/>
      <c r="H262" s="107"/>
      <c r="I262" s="43"/>
      <c r="J262" s="43"/>
      <c r="K262" s="43"/>
      <c r="L262" s="43"/>
      <c r="M262" s="43"/>
      <c r="N262" s="43"/>
      <c r="O262" s="43"/>
      <c r="P262" s="43"/>
      <c r="Q262" s="43"/>
      <c r="R262" s="43"/>
      <c r="S262" s="43"/>
    </row>
    <row r="263" spans="1:19" ht="15.75">
      <c r="A263" s="405">
        <v>38</v>
      </c>
      <c r="B263" s="406" t="s">
        <v>2314</v>
      </c>
      <c r="C263" s="397"/>
      <c r="D263" s="107"/>
      <c r="E263" s="107"/>
      <c r="F263" s="404"/>
      <c r="G263" s="108"/>
      <c r="H263" s="107"/>
      <c r="I263" s="43"/>
      <c r="J263" s="43"/>
      <c r="K263" s="43"/>
      <c r="L263" s="43"/>
      <c r="M263" s="43"/>
      <c r="N263" s="43"/>
      <c r="O263" s="43"/>
      <c r="P263" s="43"/>
      <c r="Q263" s="43"/>
      <c r="R263" s="43"/>
      <c r="S263" s="43"/>
    </row>
    <row r="264" spans="1:19" ht="15.75">
      <c r="A264" s="405">
        <v>39</v>
      </c>
      <c r="B264" s="406" t="s">
        <v>952</v>
      </c>
      <c r="C264" s="397"/>
      <c r="D264" s="107"/>
      <c r="E264" s="107"/>
      <c r="F264" s="404"/>
      <c r="G264" s="108"/>
      <c r="H264" s="107"/>
      <c r="I264" s="43"/>
      <c r="J264" s="43"/>
      <c r="K264" s="43"/>
      <c r="L264" s="43"/>
      <c r="M264" s="43"/>
      <c r="N264" s="43"/>
      <c r="O264" s="43"/>
      <c r="P264" s="43"/>
      <c r="Q264" s="43"/>
      <c r="R264" s="43"/>
      <c r="S264" s="43"/>
    </row>
    <row r="265" spans="1:19" ht="15.75">
      <c r="A265" s="405">
        <v>40</v>
      </c>
      <c r="B265" s="406" t="s">
        <v>2423</v>
      </c>
      <c r="C265" s="397"/>
      <c r="D265" s="107"/>
      <c r="E265" s="107"/>
      <c r="F265" s="404"/>
      <c r="G265" s="108"/>
      <c r="H265" s="107"/>
      <c r="I265" s="43"/>
      <c r="J265" s="43"/>
      <c r="K265" s="43"/>
      <c r="L265" s="43"/>
      <c r="M265" s="43"/>
      <c r="N265" s="43"/>
      <c r="O265" s="43"/>
      <c r="P265" s="43"/>
      <c r="Q265" s="43"/>
      <c r="R265" s="43"/>
      <c r="S265" s="43"/>
    </row>
    <row r="266" spans="1:19" ht="15.75">
      <c r="A266" s="405">
        <v>41</v>
      </c>
      <c r="B266" s="406" t="s">
        <v>3590</v>
      </c>
      <c r="C266" s="397"/>
      <c r="D266" s="107"/>
      <c r="E266" s="107"/>
      <c r="F266" s="404"/>
      <c r="G266" s="108"/>
      <c r="H266" s="107"/>
      <c r="I266" s="43"/>
      <c r="J266" s="43"/>
      <c r="K266" s="43"/>
      <c r="L266" s="43"/>
      <c r="M266" s="43"/>
      <c r="N266" s="43"/>
      <c r="O266" s="43"/>
      <c r="P266" s="43"/>
      <c r="Q266" s="43"/>
      <c r="R266" s="43"/>
      <c r="S266" s="43"/>
    </row>
    <row r="267" spans="1:19" ht="15.75">
      <c r="A267" s="405">
        <v>42</v>
      </c>
      <c r="B267" s="406" t="s">
        <v>2489</v>
      </c>
      <c r="C267" s="397"/>
      <c r="D267" s="107"/>
      <c r="E267" s="107"/>
      <c r="F267" s="404"/>
      <c r="G267" s="108"/>
      <c r="H267" s="107"/>
      <c r="I267" s="43"/>
      <c r="J267" s="43"/>
      <c r="K267" s="43"/>
      <c r="L267" s="43"/>
      <c r="M267" s="43"/>
      <c r="N267" s="43"/>
      <c r="O267" s="43"/>
      <c r="P267" s="43"/>
      <c r="Q267" s="43"/>
      <c r="R267" s="43"/>
      <c r="S267" s="43"/>
    </row>
    <row r="268" spans="1:19" ht="15.75">
      <c r="A268" s="405">
        <v>43</v>
      </c>
      <c r="B268" s="406" t="s">
        <v>2497</v>
      </c>
      <c r="C268" s="397"/>
      <c r="D268" s="107"/>
      <c r="E268" s="107"/>
      <c r="F268" s="404"/>
      <c r="G268" s="108"/>
      <c r="H268" s="107"/>
      <c r="I268" s="43"/>
      <c r="J268" s="43"/>
      <c r="K268" s="43"/>
      <c r="L268" s="43"/>
      <c r="M268" s="43"/>
      <c r="N268" s="43"/>
      <c r="O268" s="43"/>
      <c r="P268" s="43"/>
      <c r="Q268" s="43"/>
      <c r="R268" s="43"/>
      <c r="S268" s="43"/>
    </row>
    <row r="269" spans="1:19" ht="15.75">
      <c r="A269" s="405">
        <v>44</v>
      </c>
      <c r="B269" s="406" t="s">
        <v>2510</v>
      </c>
      <c r="C269" s="397"/>
      <c r="D269" s="107"/>
      <c r="E269" s="107"/>
      <c r="F269" s="404"/>
      <c r="G269" s="108"/>
      <c r="H269" s="107"/>
      <c r="I269" s="43"/>
      <c r="J269" s="43"/>
      <c r="K269" s="43"/>
      <c r="L269" s="43"/>
      <c r="M269" s="43"/>
      <c r="N269" s="43"/>
      <c r="O269" s="43"/>
      <c r="P269" s="43"/>
      <c r="Q269" s="43"/>
      <c r="R269" s="43"/>
      <c r="S269" s="43"/>
    </row>
    <row r="270" spans="1:19" ht="15.75">
      <c r="A270" s="405">
        <v>45</v>
      </c>
      <c r="B270" s="406" t="s">
        <v>1689</v>
      </c>
      <c r="C270" s="397"/>
      <c r="D270" s="107"/>
      <c r="E270" s="107"/>
      <c r="F270" s="404"/>
      <c r="G270" s="108"/>
      <c r="H270" s="107"/>
      <c r="I270" s="43"/>
      <c r="J270" s="43"/>
      <c r="K270" s="43"/>
      <c r="L270" s="43"/>
      <c r="M270" s="43"/>
      <c r="N270" s="43"/>
      <c r="O270" s="43"/>
      <c r="P270" s="43"/>
      <c r="Q270" s="43"/>
      <c r="R270" s="43"/>
      <c r="S270" s="43"/>
    </row>
    <row r="271" spans="1:19" ht="15.75">
      <c r="A271" s="405">
        <v>46</v>
      </c>
      <c r="B271" s="406" t="s">
        <v>2617</v>
      </c>
      <c r="C271" s="397"/>
      <c r="D271" s="107"/>
      <c r="E271" s="107"/>
      <c r="F271" s="404"/>
      <c r="G271" s="108"/>
      <c r="H271" s="107"/>
      <c r="I271" s="43"/>
      <c r="J271" s="43"/>
      <c r="K271" s="43"/>
      <c r="L271" s="43"/>
      <c r="M271" s="43"/>
      <c r="N271" s="43"/>
      <c r="O271" s="43"/>
      <c r="P271" s="43"/>
      <c r="Q271" s="43"/>
      <c r="R271" s="43"/>
      <c r="S271" s="43"/>
    </row>
    <row r="272" spans="1:19" ht="15.75">
      <c r="A272" s="405">
        <v>47</v>
      </c>
      <c r="B272" s="406" t="s">
        <v>1450</v>
      </c>
      <c r="C272" s="397"/>
      <c r="D272" s="107"/>
      <c r="E272" s="107"/>
      <c r="F272" s="404"/>
      <c r="G272" s="108"/>
      <c r="H272" s="107"/>
      <c r="I272" s="43"/>
      <c r="J272" s="43"/>
      <c r="K272" s="43"/>
      <c r="L272" s="43"/>
      <c r="M272" s="43"/>
      <c r="N272" s="43"/>
      <c r="O272" s="43"/>
      <c r="P272" s="43"/>
      <c r="Q272" s="43"/>
      <c r="R272" s="43"/>
      <c r="S272" s="43"/>
    </row>
    <row r="273" spans="1:19" ht="15.75">
      <c r="A273" s="405">
        <v>48</v>
      </c>
      <c r="B273" s="406" t="s">
        <v>2670</v>
      </c>
      <c r="C273" s="397"/>
      <c r="D273" s="107"/>
      <c r="E273" s="107"/>
      <c r="F273" s="404"/>
      <c r="G273" s="108"/>
      <c r="H273" s="107"/>
      <c r="I273" s="43"/>
      <c r="J273" s="43"/>
      <c r="K273" s="43"/>
      <c r="L273" s="43"/>
      <c r="M273" s="43"/>
      <c r="N273" s="43"/>
      <c r="O273" s="43"/>
      <c r="P273" s="43"/>
      <c r="Q273" s="43"/>
      <c r="R273" s="43"/>
      <c r="S273" s="43"/>
    </row>
    <row r="274" spans="1:19" ht="15.75">
      <c r="A274" s="405">
        <v>49</v>
      </c>
      <c r="B274" s="406" t="s">
        <v>2679</v>
      </c>
      <c r="C274" s="397"/>
      <c r="D274" s="107"/>
      <c r="E274" s="107"/>
      <c r="F274" s="404"/>
      <c r="G274" s="108"/>
      <c r="H274" s="107"/>
      <c r="I274" s="43"/>
      <c r="J274" s="43"/>
      <c r="K274" s="43"/>
      <c r="L274" s="43"/>
      <c r="M274" s="43"/>
      <c r="N274" s="43"/>
      <c r="O274" s="43"/>
      <c r="P274" s="43"/>
      <c r="Q274" s="43"/>
      <c r="R274" s="43"/>
      <c r="S274" s="43"/>
    </row>
    <row r="275" spans="1:19" ht="15.75">
      <c r="A275" s="405">
        <v>50</v>
      </c>
      <c r="B275" s="406" t="s">
        <v>1463</v>
      </c>
      <c r="C275" s="397"/>
      <c r="D275" s="107"/>
      <c r="E275" s="107"/>
      <c r="F275" s="404"/>
      <c r="G275" s="108"/>
      <c r="H275" s="107"/>
      <c r="I275" s="43"/>
      <c r="J275" s="43"/>
      <c r="K275" s="43"/>
      <c r="L275" s="43"/>
      <c r="M275" s="43"/>
      <c r="N275" s="43"/>
      <c r="O275" s="43"/>
      <c r="P275" s="43"/>
      <c r="Q275" s="43"/>
      <c r="R275" s="43"/>
      <c r="S275" s="43"/>
    </row>
    <row r="276" spans="1:19" ht="15.75">
      <c r="A276" s="405">
        <v>51</v>
      </c>
      <c r="B276" s="406" t="s">
        <v>1101</v>
      </c>
      <c r="C276" s="397"/>
      <c r="D276" s="107"/>
      <c r="E276" s="107"/>
      <c r="F276" s="404"/>
      <c r="G276" s="108"/>
      <c r="H276" s="107"/>
      <c r="I276" s="43"/>
      <c r="J276" s="43"/>
      <c r="K276" s="43"/>
      <c r="L276" s="43"/>
      <c r="M276" s="43"/>
      <c r="N276" s="43"/>
      <c r="O276" s="43"/>
      <c r="P276" s="43"/>
      <c r="Q276" s="43"/>
      <c r="R276" s="43"/>
      <c r="S276" s="43"/>
    </row>
    <row r="277" spans="1:19" ht="15.75">
      <c r="A277" s="405">
        <v>52</v>
      </c>
      <c r="B277" s="406" t="s">
        <v>1123</v>
      </c>
      <c r="C277" s="397"/>
      <c r="D277" s="107"/>
      <c r="E277" s="107"/>
      <c r="F277" s="404"/>
      <c r="G277" s="108"/>
      <c r="H277" s="107"/>
      <c r="I277" s="43"/>
      <c r="J277" s="43"/>
      <c r="K277" s="43"/>
      <c r="L277" s="43"/>
      <c r="M277" s="43"/>
      <c r="N277" s="43"/>
      <c r="O277" s="43"/>
      <c r="P277" s="43"/>
      <c r="Q277" s="43"/>
      <c r="R277" s="43"/>
      <c r="S277" s="43"/>
    </row>
    <row r="278" spans="1:19" ht="15.75">
      <c r="A278" s="405">
        <v>53</v>
      </c>
      <c r="B278" s="406" t="s">
        <v>2738</v>
      </c>
      <c r="C278" s="397"/>
      <c r="D278" s="107"/>
      <c r="E278" s="107"/>
      <c r="F278" s="404"/>
      <c r="G278" s="108"/>
      <c r="H278" s="107"/>
      <c r="I278" s="43"/>
      <c r="J278" s="43"/>
      <c r="K278" s="43"/>
      <c r="L278" s="43"/>
      <c r="M278" s="43"/>
      <c r="N278" s="43"/>
      <c r="O278" s="43"/>
      <c r="P278" s="43"/>
      <c r="Q278" s="43"/>
      <c r="R278" s="43"/>
      <c r="S278" s="43"/>
    </row>
    <row r="279" spans="1:19" ht="15.75">
      <c r="A279" s="405">
        <v>54</v>
      </c>
      <c r="B279" s="406" t="s">
        <v>1452</v>
      </c>
      <c r="C279" s="397"/>
      <c r="D279" s="107"/>
      <c r="E279" s="107"/>
      <c r="F279" s="404"/>
      <c r="G279" s="108"/>
      <c r="H279" s="107"/>
      <c r="I279" s="43"/>
      <c r="J279" s="43"/>
      <c r="K279" s="43"/>
      <c r="L279" s="43"/>
      <c r="M279" s="43"/>
      <c r="N279" s="43"/>
      <c r="O279" s="43"/>
      <c r="P279" s="43"/>
      <c r="Q279" s="43"/>
      <c r="R279" s="43"/>
      <c r="S279" s="43"/>
    </row>
    <row r="280" spans="1:19" ht="15.75">
      <c r="A280" s="405">
        <v>55</v>
      </c>
      <c r="B280" s="406" t="s">
        <v>1230</v>
      </c>
      <c r="C280" s="397"/>
      <c r="D280" s="107"/>
      <c r="E280" s="107"/>
      <c r="F280" s="404"/>
      <c r="G280" s="108"/>
      <c r="H280" s="107"/>
      <c r="I280" s="43"/>
      <c r="J280" s="43"/>
      <c r="K280" s="43"/>
      <c r="L280" s="43"/>
      <c r="M280" s="43"/>
      <c r="N280" s="43"/>
      <c r="O280" s="43"/>
      <c r="P280" s="43"/>
      <c r="Q280" s="43"/>
      <c r="R280" s="43"/>
      <c r="S280" s="43"/>
    </row>
    <row r="281" spans="1:19" ht="15.75">
      <c r="A281" s="405">
        <v>56</v>
      </c>
      <c r="B281" s="406" t="s">
        <v>2847</v>
      </c>
      <c r="C281" s="397"/>
      <c r="D281" s="107"/>
      <c r="E281" s="107"/>
      <c r="F281" s="404"/>
      <c r="G281" s="108"/>
      <c r="H281" s="107"/>
      <c r="I281" s="43"/>
      <c r="J281" s="43"/>
      <c r="K281" s="43"/>
      <c r="L281" s="43"/>
      <c r="M281" s="43"/>
      <c r="N281" s="43"/>
      <c r="O281" s="43"/>
      <c r="P281" s="43"/>
      <c r="Q281" s="43"/>
      <c r="R281" s="43"/>
      <c r="S281" s="43"/>
    </row>
    <row r="282" spans="1:19" ht="15.75">
      <c r="A282" s="405">
        <v>57</v>
      </c>
      <c r="B282" s="406" t="s">
        <v>1239</v>
      </c>
      <c r="C282" s="397"/>
      <c r="D282" s="107"/>
      <c r="E282" s="107"/>
      <c r="F282" s="404"/>
      <c r="G282" s="108"/>
      <c r="H282" s="107"/>
      <c r="I282" s="43"/>
      <c r="J282" s="43"/>
      <c r="K282" s="43"/>
      <c r="L282" s="43"/>
      <c r="M282" s="43"/>
      <c r="N282" s="43"/>
      <c r="O282" s="43"/>
      <c r="P282" s="43"/>
      <c r="Q282" s="43"/>
      <c r="R282" s="43"/>
      <c r="S282" s="43"/>
    </row>
    <row r="283" spans="1:19" ht="15.75">
      <c r="A283" s="405">
        <v>58</v>
      </c>
      <c r="B283" s="406" t="s">
        <v>2906</v>
      </c>
      <c r="C283" s="397"/>
      <c r="D283" s="107"/>
      <c r="E283" s="107"/>
      <c r="F283" s="404"/>
      <c r="G283" s="108"/>
      <c r="H283" s="107"/>
      <c r="I283" s="43"/>
      <c r="J283" s="43"/>
      <c r="K283" s="43"/>
      <c r="L283" s="43"/>
      <c r="M283" s="43"/>
      <c r="N283" s="43"/>
      <c r="O283" s="43"/>
      <c r="P283" s="43"/>
      <c r="Q283" s="43"/>
      <c r="R283" s="43"/>
      <c r="S283" s="43"/>
    </row>
    <row r="284" spans="1:19" ht="15.75">
      <c r="A284" s="405">
        <v>59</v>
      </c>
      <c r="B284" s="406" t="s">
        <v>1460</v>
      </c>
      <c r="C284" s="397"/>
      <c r="D284" s="107"/>
      <c r="E284" s="107"/>
      <c r="F284" s="404"/>
      <c r="G284" s="108"/>
      <c r="H284" s="107"/>
      <c r="I284" s="43"/>
      <c r="J284" s="43"/>
      <c r="K284" s="43"/>
      <c r="L284" s="43"/>
      <c r="M284" s="43"/>
      <c r="N284" s="43"/>
      <c r="O284" s="43"/>
      <c r="P284" s="43"/>
      <c r="Q284" s="43"/>
      <c r="R284" s="43"/>
      <c r="S284" s="43"/>
    </row>
    <row r="285" spans="1:19" ht="15.75">
      <c r="A285" s="405">
        <v>60</v>
      </c>
      <c r="B285" s="406" t="s">
        <v>2979</v>
      </c>
      <c r="C285" s="397"/>
      <c r="D285" s="107"/>
      <c r="E285" s="107"/>
      <c r="F285" s="404"/>
      <c r="G285" s="108"/>
      <c r="H285" s="107"/>
      <c r="I285" s="43"/>
      <c r="J285" s="43"/>
      <c r="K285" s="43"/>
      <c r="L285" s="43"/>
      <c r="M285" s="43"/>
      <c r="N285" s="43"/>
      <c r="O285" s="43"/>
      <c r="P285" s="43"/>
      <c r="Q285" s="43"/>
      <c r="R285" s="43"/>
      <c r="S285" s="43"/>
    </row>
    <row r="286" spans="1:19" ht="15.75">
      <c r="A286" s="405">
        <v>61</v>
      </c>
      <c r="B286" s="406" t="s">
        <v>1296</v>
      </c>
      <c r="C286" s="397"/>
      <c r="D286" s="107"/>
      <c r="E286" s="107"/>
      <c r="F286" s="404"/>
      <c r="G286" s="108"/>
      <c r="H286" s="107"/>
      <c r="I286" s="43"/>
      <c r="J286" s="43"/>
      <c r="K286" s="43"/>
      <c r="L286" s="43"/>
      <c r="M286" s="43"/>
      <c r="N286" s="43"/>
      <c r="O286" s="43"/>
      <c r="P286" s="43"/>
      <c r="Q286" s="43"/>
      <c r="R286" s="43"/>
      <c r="S286" s="43"/>
    </row>
    <row r="287" spans="1:19" ht="15.75">
      <c r="A287" s="405">
        <v>62</v>
      </c>
      <c r="B287" s="406" t="s">
        <v>1311</v>
      </c>
      <c r="C287" s="397"/>
      <c r="D287" s="107"/>
      <c r="E287" s="107"/>
      <c r="F287" s="404"/>
      <c r="G287" s="108"/>
      <c r="H287" s="107"/>
      <c r="I287" s="43"/>
      <c r="J287" s="43"/>
      <c r="K287" s="43"/>
      <c r="L287" s="43"/>
      <c r="M287" s="43"/>
      <c r="N287" s="43"/>
      <c r="O287" s="43"/>
      <c r="P287" s="43"/>
      <c r="Q287" s="43"/>
      <c r="R287" s="43"/>
      <c r="S287" s="43"/>
    </row>
    <row r="288" spans="1:19" ht="15.75">
      <c r="A288" s="405">
        <v>63</v>
      </c>
      <c r="B288" s="406" t="s">
        <v>1325</v>
      </c>
      <c r="C288" s="397"/>
      <c r="D288" s="107"/>
      <c r="E288" s="107"/>
      <c r="F288" s="404"/>
      <c r="G288" s="108"/>
      <c r="H288" s="107"/>
      <c r="I288" s="43"/>
      <c r="J288" s="43"/>
      <c r="K288" s="43"/>
      <c r="L288" s="43"/>
      <c r="M288" s="43"/>
      <c r="N288" s="43"/>
      <c r="O288" s="43"/>
      <c r="P288" s="43"/>
      <c r="Q288" s="43"/>
      <c r="R288" s="43"/>
      <c r="S288" s="43"/>
    </row>
    <row r="289" spans="1:19" ht="15.75">
      <c r="A289" s="405">
        <v>64</v>
      </c>
      <c r="B289" s="406" t="s">
        <v>3125</v>
      </c>
      <c r="C289" s="397"/>
      <c r="D289" s="107"/>
      <c r="E289" s="107"/>
      <c r="F289" s="404"/>
      <c r="G289" s="108"/>
      <c r="H289" s="107"/>
      <c r="I289" s="43"/>
      <c r="J289" s="43"/>
      <c r="K289" s="43"/>
      <c r="L289" s="43"/>
      <c r="M289" s="43"/>
      <c r="N289" s="43"/>
      <c r="O289" s="43"/>
      <c r="P289" s="43"/>
      <c r="Q289" s="43"/>
      <c r="R289" s="43"/>
      <c r="S289" s="43"/>
    </row>
    <row r="290" spans="1:19" ht="15.75">
      <c r="A290" s="405">
        <v>65</v>
      </c>
      <c r="B290" s="406" t="s">
        <v>1346</v>
      </c>
      <c r="C290" s="397"/>
      <c r="D290" s="107"/>
      <c r="E290" s="107"/>
      <c r="F290" s="404"/>
      <c r="G290" s="108"/>
      <c r="H290" s="107"/>
      <c r="I290" s="43"/>
      <c r="J290" s="43"/>
      <c r="K290" s="43"/>
      <c r="L290" s="43"/>
      <c r="M290" s="43"/>
      <c r="N290" s="43"/>
      <c r="O290" s="43"/>
      <c r="P290" s="43"/>
      <c r="Q290" s="43"/>
      <c r="R290" s="43"/>
      <c r="S290" s="43"/>
    </row>
    <row r="291" spans="1:19" ht="15.75">
      <c r="A291" s="405">
        <v>66</v>
      </c>
      <c r="B291" s="406" t="s">
        <v>1355</v>
      </c>
      <c r="C291" s="397"/>
      <c r="D291" s="107"/>
      <c r="E291" s="107"/>
      <c r="F291" s="404"/>
      <c r="G291" s="108"/>
      <c r="H291" s="107"/>
      <c r="I291" s="43"/>
      <c r="J291" s="43"/>
      <c r="K291" s="43"/>
      <c r="L291" s="43"/>
      <c r="M291" s="43"/>
      <c r="N291" s="43"/>
      <c r="O291" s="43"/>
      <c r="P291" s="43"/>
      <c r="Q291" s="43"/>
      <c r="R291" s="43"/>
      <c r="S291" s="43"/>
    </row>
    <row r="292" spans="1:19" ht="15.75">
      <c r="A292" s="405">
        <v>67</v>
      </c>
      <c r="B292" s="406" t="s">
        <v>3161</v>
      </c>
      <c r="C292" s="397"/>
      <c r="D292" s="107"/>
      <c r="E292" s="107"/>
      <c r="F292" s="404"/>
      <c r="G292" s="108"/>
      <c r="H292" s="107"/>
      <c r="I292" s="43"/>
      <c r="J292" s="43"/>
      <c r="K292" s="43"/>
      <c r="L292" s="43"/>
      <c r="M292" s="43"/>
      <c r="N292" s="43"/>
      <c r="O292" s="43"/>
      <c r="P292" s="43"/>
      <c r="Q292" s="43"/>
      <c r="R292" s="43"/>
      <c r="S292" s="43"/>
    </row>
    <row r="293" spans="1:19" ht="15.75">
      <c r="A293" s="405">
        <v>68</v>
      </c>
      <c r="B293" s="406" t="s">
        <v>3586</v>
      </c>
      <c r="C293" s="397"/>
      <c r="D293" s="107"/>
      <c r="E293" s="107"/>
      <c r="F293" s="404"/>
      <c r="G293" s="108"/>
      <c r="H293" s="107"/>
      <c r="I293" s="43"/>
      <c r="J293" s="43"/>
      <c r="K293" s="43"/>
      <c r="L293" s="43"/>
      <c r="M293" s="43"/>
      <c r="N293" s="43"/>
      <c r="O293" s="43"/>
      <c r="P293" s="43"/>
      <c r="Q293" s="43"/>
      <c r="R293" s="43"/>
      <c r="S293" s="43"/>
    </row>
    <row r="294" spans="1:19" ht="15.75">
      <c r="A294" s="405">
        <v>69</v>
      </c>
      <c r="B294" s="406" t="s">
        <v>3218</v>
      </c>
      <c r="C294" s="397"/>
      <c r="D294" s="107"/>
      <c r="E294" s="107"/>
      <c r="F294" s="404"/>
      <c r="G294" s="108"/>
      <c r="H294" s="107"/>
      <c r="I294" s="43"/>
      <c r="J294" s="43"/>
      <c r="K294" s="43"/>
      <c r="L294" s="43"/>
      <c r="M294" s="43"/>
      <c r="N294" s="43"/>
      <c r="O294" s="43"/>
      <c r="P294" s="43"/>
      <c r="Q294" s="43"/>
      <c r="R294" s="43"/>
      <c r="S294" s="43"/>
    </row>
    <row r="295" spans="1:19" ht="15.75">
      <c r="A295" s="405">
        <v>70</v>
      </c>
      <c r="B295" s="406" t="s">
        <v>3246</v>
      </c>
      <c r="C295" s="397"/>
      <c r="D295" s="107"/>
      <c r="E295" s="107"/>
      <c r="F295" s="404"/>
      <c r="G295" s="108"/>
      <c r="H295" s="107"/>
      <c r="I295" s="43"/>
      <c r="J295" s="43"/>
      <c r="K295" s="43"/>
      <c r="L295" s="43"/>
      <c r="M295" s="43"/>
      <c r="N295" s="43"/>
      <c r="O295" s="43"/>
      <c r="P295" s="43"/>
      <c r="Q295" s="43"/>
      <c r="R295" s="43"/>
      <c r="S295" s="43"/>
    </row>
    <row r="296" spans="1:19" ht="15.75">
      <c r="A296" s="405">
        <v>71</v>
      </c>
      <c r="B296" s="406" t="s">
        <v>3259</v>
      </c>
      <c r="C296" s="397"/>
      <c r="D296" s="107"/>
      <c r="E296" s="107"/>
      <c r="F296" s="404"/>
      <c r="G296" s="108"/>
      <c r="H296" s="107"/>
      <c r="I296" s="43"/>
      <c r="J296" s="43"/>
      <c r="K296" s="43"/>
      <c r="L296" s="43"/>
      <c r="M296" s="43"/>
      <c r="N296" s="43"/>
      <c r="O296" s="43"/>
      <c r="P296" s="43"/>
      <c r="Q296" s="43"/>
      <c r="R296" s="43"/>
      <c r="S296" s="43"/>
    </row>
    <row r="297" spans="1:19" ht="15.75">
      <c r="A297" s="405">
        <v>72</v>
      </c>
      <c r="B297" s="406" t="s">
        <v>3266</v>
      </c>
      <c r="C297" s="397"/>
      <c r="D297" s="107"/>
      <c r="E297" s="107"/>
      <c r="F297" s="404"/>
      <c r="G297" s="108"/>
      <c r="H297" s="107"/>
      <c r="I297" s="43"/>
      <c r="J297" s="43"/>
      <c r="K297" s="43"/>
      <c r="L297" s="43"/>
      <c r="M297" s="43"/>
      <c r="N297" s="43"/>
      <c r="O297" s="43"/>
      <c r="P297" s="43"/>
      <c r="Q297" s="43"/>
      <c r="R297" s="43"/>
      <c r="S297" s="43"/>
    </row>
    <row r="298" spans="1:19" ht="16.5" customHeight="1">
      <c r="A298" s="405">
        <v>73</v>
      </c>
      <c r="B298" s="406" t="s">
        <v>1400</v>
      </c>
      <c r="C298" s="397"/>
      <c r="D298" s="107"/>
      <c r="E298" s="107"/>
      <c r="F298" s="404"/>
      <c r="G298" s="108"/>
      <c r="H298" s="107"/>
      <c r="I298" s="43"/>
      <c r="J298" s="43"/>
      <c r="K298" s="43"/>
      <c r="L298" s="43"/>
      <c r="M298" s="43"/>
      <c r="N298" s="43"/>
      <c r="O298" s="43"/>
      <c r="P298" s="43"/>
      <c r="Q298" s="43"/>
      <c r="R298" s="43"/>
      <c r="S298" s="43"/>
    </row>
    <row r="299" spans="1:19" ht="15.75">
      <c r="A299" s="405">
        <v>74</v>
      </c>
      <c r="B299" s="406" t="s">
        <v>3316</v>
      </c>
      <c r="C299" s="397"/>
      <c r="D299" s="107"/>
      <c r="E299" s="107"/>
      <c r="F299" s="404"/>
      <c r="G299" s="108"/>
      <c r="H299" s="107"/>
      <c r="I299" s="43"/>
      <c r="J299" s="43"/>
      <c r="K299" s="43"/>
      <c r="L299" s="43"/>
      <c r="M299" s="43"/>
      <c r="N299" s="43"/>
      <c r="O299" s="43"/>
      <c r="P299" s="43"/>
      <c r="Q299" s="43"/>
      <c r="R299" s="43"/>
      <c r="S299" s="43"/>
    </row>
    <row r="300" spans="1:19" ht="15.75">
      <c r="A300" s="405">
        <v>75</v>
      </c>
      <c r="B300" s="406" t="s">
        <v>1411</v>
      </c>
      <c r="C300" s="397"/>
      <c r="D300" s="107"/>
      <c r="E300" s="107"/>
      <c r="F300" s="404"/>
      <c r="G300" s="108"/>
      <c r="H300" s="107"/>
      <c r="I300" s="43"/>
      <c r="J300" s="43"/>
      <c r="K300" s="43"/>
      <c r="L300" s="43"/>
      <c r="M300" s="43"/>
      <c r="N300" s="43"/>
      <c r="O300" s="43"/>
      <c r="P300" s="43"/>
      <c r="Q300" s="43"/>
      <c r="R300" s="43"/>
      <c r="S300" s="43"/>
    </row>
    <row r="301" spans="1:19" ht="15.75">
      <c r="A301" s="405">
        <v>76</v>
      </c>
      <c r="B301" s="406" t="s">
        <v>3588</v>
      </c>
      <c r="C301" s="397"/>
      <c r="D301" s="107"/>
      <c r="E301" s="107"/>
      <c r="F301" s="404"/>
      <c r="G301" s="108"/>
      <c r="H301" s="107"/>
      <c r="I301" s="43"/>
      <c r="J301" s="43"/>
      <c r="K301" s="43"/>
      <c r="L301" s="43"/>
      <c r="M301" s="43"/>
      <c r="N301" s="43"/>
      <c r="O301" s="43"/>
      <c r="P301" s="43"/>
      <c r="Q301" s="43"/>
      <c r="R301" s="43"/>
      <c r="S301" s="43"/>
    </row>
    <row r="302" spans="1:19" ht="15.75">
      <c r="A302" s="405">
        <v>77</v>
      </c>
      <c r="B302" s="406" t="s">
        <v>1690</v>
      </c>
      <c r="C302" s="397"/>
      <c r="D302" s="107"/>
      <c r="E302" s="107"/>
      <c r="F302" s="404"/>
      <c r="G302" s="108"/>
      <c r="H302" s="107"/>
      <c r="I302" s="43"/>
      <c r="J302" s="43"/>
      <c r="K302" s="43"/>
      <c r="L302" s="43"/>
      <c r="M302" s="43"/>
      <c r="N302" s="43"/>
      <c r="O302" s="43"/>
      <c r="P302" s="43"/>
      <c r="Q302" s="43"/>
      <c r="R302" s="43"/>
      <c r="S302" s="43"/>
    </row>
    <row r="303" spans="1:19" ht="15.75">
      <c r="A303" s="405">
        <v>78</v>
      </c>
      <c r="B303" s="406" t="s">
        <v>3391</v>
      </c>
      <c r="C303" s="397"/>
      <c r="D303" s="107"/>
      <c r="E303" s="107"/>
      <c r="F303" s="404"/>
      <c r="G303" s="108"/>
      <c r="H303" s="107"/>
      <c r="I303" s="43"/>
      <c r="J303" s="43"/>
      <c r="K303" s="43"/>
      <c r="L303" s="43"/>
      <c r="M303" s="43"/>
      <c r="N303" s="43"/>
      <c r="O303" s="43"/>
      <c r="P303" s="43"/>
      <c r="Q303" s="43"/>
      <c r="R303" s="43"/>
      <c r="S303" s="43"/>
    </row>
    <row r="304" spans="1:19" ht="15.75">
      <c r="A304" s="407">
        <v>79</v>
      </c>
      <c r="B304" s="406" t="s">
        <v>1425</v>
      </c>
      <c r="C304" s="397"/>
      <c r="D304" s="107"/>
      <c r="E304" s="107"/>
      <c r="F304" s="404"/>
      <c r="G304" s="108"/>
      <c r="H304" s="107"/>
      <c r="I304" s="43"/>
      <c r="J304" s="43"/>
      <c r="K304" s="43"/>
      <c r="L304" s="43"/>
      <c r="M304" s="43"/>
      <c r="N304" s="43"/>
      <c r="O304" s="43"/>
      <c r="P304" s="43"/>
      <c r="Q304" s="43"/>
      <c r="R304" s="43"/>
      <c r="S304" s="43"/>
    </row>
    <row r="305" spans="1:19" ht="15.75">
      <c r="A305" s="407">
        <v>80</v>
      </c>
      <c r="B305" s="408" t="s">
        <v>3438</v>
      </c>
      <c r="C305" s="397"/>
      <c r="D305" s="107"/>
      <c r="E305" s="107"/>
      <c r="F305" s="404"/>
      <c r="G305" s="108"/>
      <c r="H305" s="107"/>
      <c r="I305" s="43"/>
      <c r="J305" s="43"/>
      <c r="K305" s="43"/>
      <c r="L305" s="43"/>
      <c r="M305" s="43"/>
      <c r="N305" s="43"/>
      <c r="O305" s="43"/>
      <c r="P305" s="43"/>
      <c r="Q305" s="43"/>
      <c r="R305" s="43"/>
      <c r="S305" s="43"/>
    </row>
    <row r="306" spans="1:19" ht="15.75">
      <c r="A306" s="407">
        <v>81</v>
      </c>
      <c r="B306" s="408" t="s">
        <v>1502</v>
      </c>
      <c r="C306" s="397"/>
      <c r="D306" s="107"/>
      <c r="E306" s="107"/>
      <c r="F306" s="404"/>
      <c r="G306" s="108"/>
      <c r="H306" s="107"/>
      <c r="I306" s="43"/>
      <c r="J306" s="43"/>
      <c r="K306" s="43"/>
      <c r="L306" s="43"/>
      <c r="M306" s="43"/>
      <c r="N306" s="43"/>
      <c r="O306" s="43"/>
      <c r="P306" s="43"/>
      <c r="Q306" s="43"/>
      <c r="R306" s="43"/>
      <c r="S306" s="43"/>
    </row>
    <row r="307" spans="1:19" ht="15.75">
      <c r="A307" s="407">
        <v>82</v>
      </c>
      <c r="B307" s="409" t="s">
        <v>1435</v>
      </c>
      <c r="C307" s="397"/>
      <c r="D307" s="107"/>
      <c r="E307" s="107"/>
      <c r="F307" s="404"/>
      <c r="G307" s="108"/>
      <c r="H307" s="107"/>
      <c r="I307" s="43"/>
      <c r="J307" s="43"/>
      <c r="K307" s="43"/>
      <c r="L307" s="43"/>
      <c r="M307" s="43"/>
      <c r="N307" s="43"/>
      <c r="O307" s="43"/>
      <c r="P307" s="43"/>
      <c r="Q307" s="43"/>
      <c r="R307" s="43"/>
      <c r="S307" s="43"/>
    </row>
    <row r="308" spans="1:19" ht="15.75">
      <c r="A308" s="410"/>
      <c r="B308" s="411"/>
      <c r="C308" s="397"/>
      <c r="D308" s="107"/>
      <c r="E308" s="107"/>
      <c r="F308" s="404"/>
      <c r="G308" s="108"/>
      <c r="H308" s="107"/>
      <c r="I308" s="43"/>
      <c r="J308" s="43"/>
      <c r="K308" s="43"/>
      <c r="L308" s="43"/>
      <c r="M308" s="43"/>
      <c r="N308" s="43"/>
      <c r="O308" s="43"/>
      <c r="P308" s="43"/>
      <c r="Q308" s="43"/>
      <c r="R308" s="43"/>
      <c r="S308" s="43"/>
    </row>
    <row r="309" spans="1:19" ht="15.75">
      <c r="A309" s="410"/>
      <c r="B309" s="411"/>
      <c r="C309" s="397"/>
      <c r="D309" s="107"/>
      <c r="E309" s="107"/>
      <c r="F309" s="404"/>
      <c r="G309" s="108"/>
      <c r="H309" s="107"/>
      <c r="I309" s="43"/>
      <c r="J309" s="43"/>
      <c r="K309" s="43"/>
      <c r="L309" s="43"/>
      <c r="M309" s="43"/>
      <c r="N309" s="43"/>
      <c r="O309" s="43"/>
      <c r="P309" s="43"/>
      <c r="Q309" s="43"/>
      <c r="R309" s="43"/>
      <c r="S309" s="43"/>
    </row>
    <row r="310" spans="1:19" ht="15.75">
      <c r="A310" s="410"/>
      <c r="B310" s="411"/>
      <c r="C310" s="397"/>
      <c r="D310" s="107"/>
      <c r="E310" s="107"/>
      <c r="F310" s="404"/>
      <c r="G310" s="108"/>
      <c r="H310" s="107"/>
      <c r="I310" s="43"/>
      <c r="J310" s="43"/>
      <c r="K310" s="43"/>
      <c r="L310" s="43"/>
      <c r="M310" s="43"/>
      <c r="N310" s="43"/>
      <c r="O310" s="43"/>
      <c r="P310" s="43"/>
      <c r="Q310" s="43"/>
      <c r="R310" s="43"/>
      <c r="S310" s="43"/>
    </row>
    <row r="311" spans="1:19" ht="15.75">
      <c r="A311" s="410"/>
      <c r="B311" s="411"/>
      <c r="C311" s="397"/>
      <c r="D311" s="107"/>
      <c r="E311" s="107"/>
      <c r="F311" s="404"/>
      <c r="G311" s="108"/>
      <c r="H311" s="107"/>
      <c r="I311" s="43"/>
      <c r="J311" s="43"/>
      <c r="K311" s="43"/>
      <c r="L311" s="43"/>
      <c r="M311" s="43"/>
      <c r="N311" s="43"/>
      <c r="O311" s="43"/>
      <c r="P311" s="43"/>
      <c r="Q311" s="43"/>
      <c r="R311" s="43"/>
      <c r="S311" s="43"/>
    </row>
    <row r="312" spans="1:19" ht="20.25">
      <c r="A312" s="412"/>
      <c r="B312" s="777" t="s">
        <v>1691</v>
      </c>
      <c r="C312" s="777"/>
      <c r="D312" s="107"/>
      <c r="E312" s="107"/>
      <c r="F312" s="413"/>
      <c r="G312" s="108"/>
      <c r="H312" s="107"/>
      <c r="I312" s="43"/>
      <c r="J312" s="43"/>
      <c r="K312" s="43"/>
      <c r="L312" s="43"/>
      <c r="M312" s="43"/>
      <c r="N312" s="43"/>
      <c r="O312" s="43"/>
      <c r="P312" s="43"/>
      <c r="Q312" s="43"/>
      <c r="R312" s="43"/>
      <c r="S312" s="43"/>
    </row>
    <row r="313" spans="1:19" ht="18">
      <c r="A313" s="778"/>
      <c r="B313" s="378" t="s">
        <v>789</v>
      </c>
      <c r="C313" s="378" t="s">
        <v>1692</v>
      </c>
      <c r="D313" s="107"/>
      <c r="E313" s="107"/>
      <c r="F313" s="413"/>
      <c r="G313" s="108"/>
      <c r="H313" s="107"/>
      <c r="I313" s="43"/>
      <c r="J313" s="43"/>
      <c r="K313" s="43"/>
      <c r="L313" s="43"/>
      <c r="M313" s="43"/>
      <c r="N313" s="43"/>
      <c r="O313" s="43"/>
      <c r="P313" s="43"/>
      <c r="Q313" s="43"/>
      <c r="R313" s="43"/>
      <c r="S313" s="43"/>
    </row>
    <row r="314" spans="1:19" ht="15.75">
      <c r="A314" s="778"/>
      <c r="B314" s="414" t="s">
        <v>816</v>
      </c>
      <c r="C314" s="415" t="s">
        <v>816</v>
      </c>
      <c r="D314" s="107"/>
      <c r="E314" s="107"/>
      <c r="F314" s="108"/>
      <c r="G314" s="108"/>
      <c r="H314" s="107"/>
      <c r="I314" s="43"/>
      <c r="J314" s="43"/>
      <c r="K314" s="43"/>
      <c r="L314" s="43"/>
      <c r="M314" s="43"/>
      <c r="N314" s="43"/>
      <c r="O314" s="43"/>
      <c r="P314" s="43"/>
      <c r="Q314" s="43"/>
      <c r="R314" s="43"/>
      <c r="S314" s="43"/>
    </row>
    <row r="315" spans="1:19" ht="15.75">
      <c r="A315" s="778"/>
      <c r="B315" s="414" t="s">
        <v>817</v>
      </c>
      <c r="C315" s="415" t="s">
        <v>818</v>
      </c>
      <c r="D315" s="107"/>
      <c r="E315" s="107"/>
      <c r="F315" s="108"/>
      <c r="G315" s="108"/>
      <c r="H315" s="107"/>
      <c r="I315" s="43"/>
      <c r="J315" s="43"/>
      <c r="K315" s="43"/>
      <c r="L315" s="43"/>
      <c r="M315" s="43"/>
      <c r="N315" s="43"/>
      <c r="O315" s="43"/>
      <c r="P315" s="43"/>
      <c r="Q315" s="43"/>
      <c r="R315" s="43"/>
      <c r="S315" s="43"/>
    </row>
    <row r="316" spans="1:19" ht="15.75">
      <c r="A316" s="778"/>
      <c r="B316" s="414" t="s">
        <v>819</v>
      </c>
      <c r="C316" s="415" t="s">
        <v>820</v>
      </c>
      <c r="D316" s="107"/>
      <c r="E316" s="107"/>
      <c r="F316" s="108"/>
      <c r="G316" s="108"/>
      <c r="H316" s="107"/>
      <c r="I316" s="43"/>
      <c r="J316" s="43"/>
      <c r="K316" s="43"/>
      <c r="L316" s="43"/>
      <c r="M316" s="43"/>
      <c r="N316" s="43"/>
      <c r="O316" s="43"/>
      <c r="P316" s="43"/>
      <c r="Q316" s="43"/>
      <c r="R316" s="43"/>
      <c r="S316" s="43"/>
    </row>
    <row r="317" spans="1:19" ht="15.75">
      <c r="A317" s="778"/>
      <c r="B317" s="414" t="s">
        <v>821</v>
      </c>
      <c r="C317" s="415" t="s">
        <v>822</v>
      </c>
      <c r="D317" s="107"/>
      <c r="E317" s="107"/>
      <c r="F317" s="108"/>
      <c r="G317" s="108"/>
      <c r="H317" s="107"/>
      <c r="I317" s="43"/>
      <c r="J317" s="43"/>
      <c r="K317" s="43"/>
      <c r="L317" s="43"/>
      <c r="M317" s="43"/>
      <c r="N317" s="43"/>
      <c r="O317" s="43"/>
      <c r="P317" s="43"/>
      <c r="Q317" s="43"/>
      <c r="R317" s="43"/>
      <c r="S317" s="43"/>
    </row>
    <row r="318" spans="1:19" ht="15.75">
      <c r="A318" s="778"/>
      <c r="B318" s="414" t="s">
        <v>3860</v>
      </c>
      <c r="C318" s="415" t="s">
        <v>1978</v>
      </c>
      <c r="D318" s="107"/>
      <c r="E318" s="107"/>
      <c r="F318" s="108"/>
      <c r="G318" s="108"/>
      <c r="H318" s="107"/>
      <c r="I318" s="43"/>
      <c r="J318" s="43"/>
      <c r="K318" s="43"/>
      <c r="L318" s="43"/>
      <c r="M318" s="43"/>
      <c r="N318" s="43"/>
      <c r="O318" s="43"/>
      <c r="P318" s="43"/>
      <c r="Q318" s="43"/>
      <c r="R318" s="43"/>
      <c r="S318" s="43"/>
    </row>
    <row r="319" spans="1:19" ht="15.75">
      <c r="A319" s="778"/>
      <c r="B319" s="414" t="s">
        <v>823</v>
      </c>
      <c r="C319" s="416" t="s">
        <v>824</v>
      </c>
      <c r="D319" s="107"/>
      <c r="E319" s="107"/>
      <c r="F319" s="108"/>
      <c r="G319" s="108"/>
      <c r="H319" s="107"/>
      <c r="I319" s="43"/>
      <c r="J319" s="43"/>
      <c r="K319" s="43"/>
      <c r="L319" s="43"/>
      <c r="M319" s="43"/>
      <c r="N319" s="43"/>
      <c r="O319" s="43"/>
      <c r="P319" s="43"/>
      <c r="Q319" s="43"/>
      <c r="R319" s="43"/>
      <c r="S319" s="43"/>
    </row>
    <row r="320" spans="1:19" ht="15.75">
      <c r="A320" s="417"/>
      <c r="B320" s="414" t="s">
        <v>3861</v>
      </c>
      <c r="C320" s="416" t="s">
        <v>1979</v>
      </c>
      <c r="D320" s="107"/>
      <c r="E320" s="107"/>
      <c r="F320" s="108"/>
      <c r="G320" s="108"/>
      <c r="H320" s="107"/>
      <c r="I320" s="43"/>
      <c r="J320" s="43"/>
      <c r="K320" s="43"/>
      <c r="L320" s="43"/>
      <c r="M320" s="43"/>
      <c r="N320" s="43"/>
      <c r="O320" s="43"/>
      <c r="P320" s="43"/>
      <c r="Q320" s="43"/>
      <c r="R320" s="43"/>
      <c r="S320" s="43"/>
    </row>
    <row r="321" spans="1:19" ht="15.75">
      <c r="A321" s="417"/>
      <c r="B321" s="418" t="s">
        <v>825</v>
      </c>
      <c r="C321" s="416" t="s">
        <v>825</v>
      </c>
      <c r="D321" s="107"/>
      <c r="E321" s="107"/>
      <c r="F321" s="108"/>
      <c r="G321" s="108"/>
      <c r="H321" s="107"/>
      <c r="I321" s="43"/>
      <c r="J321" s="43"/>
      <c r="K321" s="43"/>
      <c r="L321" s="43"/>
      <c r="M321" s="43"/>
      <c r="N321" s="43"/>
      <c r="O321" s="43"/>
      <c r="P321" s="43"/>
      <c r="Q321" s="43"/>
      <c r="R321" s="43"/>
      <c r="S321" s="43"/>
    </row>
    <row r="322" spans="1:19" ht="18">
      <c r="A322" s="107"/>
      <c r="B322" s="378" t="s">
        <v>826</v>
      </c>
      <c r="C322" s="107"/>
      <c r="D322" s="107"/>
      <c r="E322" s="107"/>
      <c r="F322" s="108"/>
      <c r="G322" s="108"/>
      <c r="H322" s="107"/>
      <c r="I322" s="43"/>
      <c r="J322" s="43"/>
      <c r="K322" s="43"/>
      <c r="L322" s="43"/>
      <c r="M322" s="43"/>
      <c r="N322" s="43"/>
      <c r="O322" s="43"/>
      <c r="P322" s="43"/>
      <c r="Q322" s="43"/>
      <c r="R322" s="43"/>
      <c r="S322" s="43"/>
    </row>
    <row r="323" spans="1:19" ht="15.75">
      <c r="A323" s="107"/>
      <c r="B323" s="419" t="s">
        <v>1985</v>
      </c>
      <c r="C323" s="107"/>
      <c r="D323" s="107"/>
      <c r="E323" s="107"/>
      <c r="F323" s="108"/>
      <c r="G323" s="108"/>
      <c r="H323" s="107"/>
      <c r="I323" s="43"/>
      <c r="J323" s="43"/>
      <c r="K323" s="43"/>
      <c r="L323" s="43"/>
      <c r="M323" s="43"/>
      <c r="N323" s="43"/>
      <c r="O323" s="43"/>
      <c r="P323" s="43"/>
      <c r="Q323" s="43"/>
      <c r="R323" s="43"/>
      <c r="S323" s="43"/>
    </row>
    <row r="324" spans="1:19" ht="15.75">
      <c r="A324" s="107"/>
      <c r="B324" s="419" t="s">
        <v>828</v>
      </c>
      <c r="C324" s="107"/>
      <c r="D324" s="107"/>
      <c r="E324" s="107"/>
      <c r="F324" s="108"/>
      <c r="G324" s="108"/>
      <c r="H324" s="107"/>
      <c r="I324" s="43"/>
      <c r="J324" s="43"/>
      <c r="K324" s="43"/>
      <c r="L324" s="43"/>
      <c r="M324" s="43"/>
      <c r="N324" s="43"/>
      <c r="O324" s="43"/>
      <c r="P324" s="43"/>
      <c r="Q324" s="43"/>
      <c r="R324" s="43"/>
      <c r="S324" s="43"/>
    </row>
    <row r="325" spans="1:19" ht="15.75">
      <c r="A325" s="107"/>
      <c r="B325" s="419" t="s">
        <v>1986</v>
      </c>
      <c r="C325" s="107"/>
      <c r="D325" s="107"/>
      <c r="E325" s="107"/>
      <c r="F325" s="108"/>
      <c r="G325" s="108"/>
      <c r="H325" s="107"/>
      <c r="I325" s="43"/>
      <c r="J325" s="43"/>
      <c r="K325" s="43"/>
      <c r="L325" s="43"/>
      <c r="M325" s="43"/>
      <c r="N325" s="43"/>
      <c r="O325" s="43"/>
      <c r="P325" s="43"/>
      <c r="Q325" s="43"/>
      <c r="R325" s="43"/>
      <c r="S325" s="43"/>
    </row>
    <row r="326" spans="1:19" ht="15.75">
      <c r="A326" s="107"/>
      <c r="B326" s="419" t="s">
        <v>829</v>
      </c>
      <c r="C326" s="107"/>
      <c r="D326" s="107"/>
      <c r="E326" s="107"/>
      <c r="F326" s="108"/>
      <c r="G326" s="108"/>
      <c r="H326" s="107"/>
      <c r="I326" s="43"/>
      <c r="J326" s="43"/>
      <c r="K326" s="43"/>
      <c r="L326" s="43"/>
      <c r="M326" s="43"/>
      <c r="N326" s="43"/>
      <c r="O326" s="43"/>
      <c r="P326" s="43"/>
      <c r="Q326" s="43"/>
      <c r="R326" s="43"/>
      <c r="S326" s="43"/>
    </row>
    <row r="327" spans="1:19" ht="15.75">
      <c r="A327" s="107"/>
      <c r="B327" s="419" t="s">
        <v>1987</v>
      </c>
      <c r="C327" s="397"/>
      <c r="D327" s="107"/>
      <c r="E327" s="107"/>
      <c r="F327" s="108"/>
      <c r="G327" s="108"/>
      <c r="H327" s="107"/>
      <c r="I327" s="43"/>
      <c r="J327" s="43"/>
      <c r="K327" s="43"/>
      <c r="L327" s="43"/>
      <c r="M327" s="43"/>
      <c r="N327" s="43"/>
      <c r="O327" s="43"/>
      <c r="P327" s="43"/>
      <c r="Q327" s="43"/>
      <c r="R327" s="43"/>
      <c r="S327" s="43"/>
    </row>
    <row r="328" spans="1:19" ht="15.75">
      <c r="A328" s="107"/>
      <c r="B328" s="419" t="s">
        <v>830</v>
      </c>
      <c r="C328" s="397"/>
      <c r="D328" s="107"/>
      <c r="E328" s="107"/>
      <c r="F328" s="108"/>
      <c r="G328" s="108"/>
      <c r="H328" s="107"/>
      <c r="I328" s="43"/>
      <c r="J328" s="43"/>
      <c r="K328" s="43"/>
      <c r="L328" s="43"/>
      <c r="M328" s="43"/>
      <c r="N328" s="43"/>
      <c r="O328" s="43"/>
      <c r="P328" s="43"/>
      <c r="Q328" s="43"/>
      <c r="R328" s="43"/>
      <c r="S328" s="43"/>
    </row>
    <row r="329" spans="1:19" ht="15.75">
      <c r="A329" s="107"/>
      <c r="B329" s="107"/>
      <c r="C329" s="397"/>
      <c r="D329" s="107"/>
      <c r="E329" s="107"/>
      <c r="F329" s="108"/>
      <c r="G329" s="108"/>
      <c r="H329" s="107"/>
      <c r="I329" s="43"/>
      <c r="J329" s="43"/>
      <c r="K329" s="43"/>
      <c r="L329" s="43"/>
      <c r="M329" s="43"/>
      <c r="N329" s="43"/>
      <c r="O329" s="43"/>
      <c r="P329" s="43"/>
      <c r="Q329" s="43"/>
      <c r="R329" s="43"/>
      <c r="S329" s="43"/>
    </row>
    <row r="330" spans="1:19" ht="15.75">
      <c r="A330" s="107"/>
      <c r="B330" s="107"/>
      <c r="C330" s="397"/>
      <c r="D330" s="107"/>
      <c r="E330" s="107"/>
      <c r="F330" s="108"/>
      <c r="G330" s="108"/>
      <c r="H330" s="107"/>
      <c r="I330" s="43"/>
      <c r="J330" s="43"/>
      <c r="K330" s="43"/>
      <c r="L330" s="43"/>
      <c r="M330" s="43"/>
      <c r="N330" s="43"/>
      <c r="O330" s="43"/>
      <c r="P330" s="43"/>
      <c r="Q330" s="43"/>
      <c r="R330" s="43"/>
      <c r="S330" s="43"/>
    </row>
    <row r="331" spans="1:19" ht="15.75">
      <c r="A331" s="107"/>
      <c r="B331" s="107"/>
      <c r="C331" s="397"/>
      <c r="D331" s="107"/>
      <c r="E331" s="107"/>
      <c r="F331" s="108"/>
      <c r="G331" s="108"/>
      <c r="H331" s="107"/>
      <c r="I331" s="43"/>
      <c r="J331" s="43"/>
      <c r="K331" s="43"/>
      <c r="L331" s="43"/>
      <c r="M331" s="43"/>
      <c r="N331" s="43"/>
      <c r="O331" s="43"/>
      <c r="P331" s="43"/>
      <c r="Q331" s="43"/>
      <c r="R331" s="43"/>
      <c r="S331" s="43"/>
    </row>
    <row r="332" spans="1:19" ht="15.75">
      <c r="A332" s="107"/>
      <c r="B332" s="107"/>
      <c r="C332" s="397"/>
      <c r="D332" s="107"/>
      <c r="E332" s="107"/>
      <c r="F332" s="108"/>
      <c r="G332" s="108"/>
      <c r="H332" s="107"/>
      <c r="I332" s="43"/>
      <c r="J332" s="43"/>
      <c r="K332" s="43"/>
      <c r="L332" s="43"/>
      <c r="M332" s="43"/>
      <c r="N332" s="43"/>
      <c r="O332" s="43"/>
      <c r="P332" s="43"/>
      <c r="Q332" s="43"/>
      <c r="R332" s="43"/>
      <c r="S332" s="43"/>
    </row>
    <row r="333" spans="1:19" ht="15.75">
      <c r="A333" s="107"/>
      <c r="B333" s="107"/>
      <c r="C333" s="397"/>
      <c r="D333" s="107"/>
      <c r="E333" s="107"/>
      <c r="F333" s="108"/>
      <c r="G333" s="108"/>
      <c r="H333" s="107"/>
      <c r="I333" s="43"/>
      <c r="J333" s="43"/>
      <c r="K333" s="43"/>
      <c r="L333" s="43"/>
      <c r="M333" s="43"/>
      <c r="N333" s="43"/>
      <c r="O333" s="43"/>
      <c r="P333" s="43"/>
      <c r="Q333" s="43"/>
      <c r="R333" s="43"/>
      <c r="S333" s="43"/>
    </row>
    <row r="334" spans="1:19" ht="15.75">
      <c r="A334" s="107"/>
      <c r="B334" s="107"/>
      <c r="C334" s="397"/>
      <c r="D334" s="107"/>
      <c r="E334" s="107"/>
      <c r="F334" s="108"/>
      <c r="G334" s="108"/>
      <c r="H334" s="107"/>
      <c r="I334" s="43"/>
      <c r="J334" s="43"/>
      <c r="K334" s="43"/>
      <c r="L334" s="43"/>
      <c r="M334" s="43"/>
      <c r="N334" s="43"/>
      <c r="O334" s="43"/>
      <c r="P334" s="43"/>
      <c r="Q334" s="43"/>
      <c r="R334" s="43"/>
      <c r="S334" s="43"/>
    </row>
    <row r="335" spans="1:19" ht="15.75">
      <c r="A335" s="107"/>
      <c r="B335" s="107"/>
      <c r="C335" s="397"/>
      <c r="D335" s="107"/>
      <c r="E335" s="107"/>
      <c r="F335" s="108"/>
      <c r="G335" s="108"/>
      <c r="H335" s="107"/>
      <c r="I335" s="43"/>
      <c r="J335" s="43"/>
      <c r="K335" s="43"/>
      <c r="L335" s="43"/>
      <c r="M335" s="43"/>
      <c r="N335" s="43"/>
      <c r="O335" s="43"/>
      <c r="P335" s="43"/>
      <c r="Q335" s="43"/>
      <c r="R335" s="43"/>
      <c r="S335" s="43"/>
    </row>
    <row r="336" spans="1:19" ht="15.75">
      <c r="A336" s="107"/>
      <c r="B336" s="107"/>
      <c r="C336" s="397"/>
      <c r="D336" s="107"/>
      <c r="E336" s="107"/>
      <c r="F336" s="108"/>
      <c r="G336" s="108"/>
      <c r="H336" s="107"/>
      <c r="I336" s="43"/>
      <c r="J336" s="43"/>
      <c r="K336" s="43"/>
      <c r="L336" s="43"/>
      <c r="M336" s="43"/>
      <c r="N336" s="43"/>
      <c r="O336" s="43"/>
      <c r="P336" s="43"/>
      <c r="Q336" s="43"/>
      <c r="R336" s="43"/>
      <c r="S336" s="43"/>
    </row>
    <row r="337" spans="1:19" ht="15.75">
      <c r="A337" s="107"/>
      <c r="B337" s="107"/>
      <c r="C337" s="397"/>
      <c r="D337" s="107"/>
      <c r="E337" s="107"/>
      <c r="F337" s="108"/>
      <c r="G337" s="108"/>
      <c r="H337" s="107"/>
      <c r="I337" s="43"/>
      <c r="J337" s="43"/>
      <c r="K337" s="43"/>
      <c r="L337" s="43"/>
      <c r="M337" s="43"/>
      <c r="N337" s="43"/>
      <c r="O337" s="43"/>
      <c r="P337" s="43"/>
      <c r="Q337" s="43"/>
      <c r="R337" s="43"/>
      <c r="S337" s="43"/>
    </row>
    <row r="338" spans="1:19" ht="15.75">
      <c r="A338" s="107"/>
      <c r="B338" s="107"/>
      <c r="C338" s="397"/>
      <c r="D338" s="107"/>
      <c r="E338" s="107"/>
      <c r="F338" s="108"/>
      <c r="G338" s="108"/>
      <c r="H338" s="107"/>
      <c r="I338" s="43"/>
      <c r="J338" s="43"/>
      <c r="K338" s="43"/>
      <c r="L338" s="43"/>
      <c r="M338" s="43"/>
      <c r="N338" s="43"/>
      <c r="O338" s="43"/>
      <c r="P338" s="43"/>
      <c r="Q338" s="43"/>
      <c r="R338" s="43"/>
      <c r="S338" s="43"/>
    </row>
    <row r="339" spans="1:19" ht="15.75">
      <c r="A339" s="107"/>
      <c r="B339" s="107"/>
      <c r="C339" s="397"/>
      <c r="D339" s="107"/>
      <c r="E339" s="107"/>
      <c r="F339" s="108"/>
      <c r="G339" s="108"/>
      <c r="H339" s="107"/>
      <c r="I339" s="43"/>
      <c r="J339" s="43"/>
      <c r="K339" s="43"/>
      <c r="L339" s="43"/>
      <c r="M339" s="43"/>
      <c r="N339" s="43"/>
      <c r="O339" s="43"/>
      <c r="P339" s="43"/>
      <c r="Q339" s="43"/>
      <c r="R339" s="43"/>
      <c r="S339" s="43"/>
    </row>
    <row r="340" spans="1:19" ht="15.75">
      <c r="A340" s="107"/>
      <c r="B340" s="107"/>
      <c r="C340" s="397"/>
      <c r="D340" s="107"/>
      <c r="E340" s="107"/>
      <c r="F340" s="108"/>
      <c r="G340" s="108"/>
      <c r="H340" s="107"/>
      <c r="I340" s="43"/>
      <c r="J340" s="43"/>
      <c r="K340" s="43"/>
      <c r="L340" s="43"/>
      <c r="M340" s="43"/>
      <c r="N340" s="43"/>
      <c r="O340" s="43"/>
      <c r="P340" s="43"/>
      <c r="Q340" s="43"/>
      <c r="R340" s="43"/>
      <c r="S340" s="43"/>
    </row>
    <row r="341" spans="1:19" ht="15.75">
      <c r="A341" s="107"/>
      <c r="B341" s="107"/>
      <c r="C341" s="397"/>
      <c r="D341" s="107"/>
      <c r="E341" s="107"/>
      <c r="F341" s="108"/>
      <c r="G341" s="108"/>
      <c r="H341" s="107"/>
      <c r="I341" s="43"/>
      <c r="J341" s="43"/>
      <c r="K341" s="43"/>
      <c r="L341" s="43"/>
      <c r="M341" s="43"/>
      <c r="N341" s="43"/>
      <c r="O341" s="43"/>
      <c r="P341" s="43"/>
      <c r="Q341" s="43"/>
      <c r="R341" s="43"/>
      <c r="S341" s="43"/>
    </row>
    <row r="342" spans="1:19" ht="15.75">
      <c r="A342" s="107"/>
      <c r="B342" s="107"/>
      <c r="C342" s="397"/>
      <c r="D342" s="107"/>
      <c r="E342" s="107"/>
      <c r="F342" s="108"/>
      <c r="G342" s="108"/>
      <c r="H342" s="107"/>
      <c r="I342" s="43"/>
      <c r="J342" s="43"/>
      <c r="K342" s="43"/>
      <c r="L342" s="43"/>
      <c r="M342" s="43"/>
      <c r="N342" s="43"/>
      <c r="O342" s="43"/>
      <c r="P342" s="43"/>
      <c r="Q342" s="43"/>
      <c r="R342" s="43"/>
      <c r="S342" s="43"/>
    </row>
    <row r="343" spans="1:19" ht="15.75">
      <c r="A343" s="107"/>
      <c r="B343" s="107"/>
      <c r="C343" s="397"/>
      <c r="D343" s="107"/>
      <c r="E343" s="107"/>
      <c r="F343" s="108"/>
      <c r="G343" s="108"/>
      <c r="H343" s="107"/>
      <c r="I343" s="43"/>
      <c r="J343" s="43"/>
      <c r="K343" s="43"/>
      <c r="L343" s="43"/>
      <c r="M343" s="43"/>
      <c r="N343" s="43"/>
      <c r="O343" s="43"/>
      <c r="P343" s="43"/>
      <c r="Q343" s="43"/>
      <c r="R343" s="43"/>
      <c r="S343" s="43"/>
    </row>
    <row r="344" spans="1:19" ht="15.75">
      <c r="A344" s="107"/>
      <c r="B344" s="107"/>
      <c r="C344" s="397"/>
      <c r="D344" s="107"/>
      <c r="E344" s="107"/>
      <c r="F344" s="108"/>
      <c r="G344" s="108"/>
      <c r="H344" s="107"/>
      <c r="I344" s="43"/>
      <c r="J344" s="43"/>
      <c r="K344" s="43"/>
      <c r="L344" s="43"/>
      <c r="M344" s="43"/>
      <c r="N344" s="43"/>
      <c r="O344" s="43"/>
      <c r="P344" s="43"/>
      <c r="Q344" s="43"/>
      <c r="R344" s="43"/>
      <c r="S344" s="43"/>
    </row>
    <row r="345" spans="1:19" ht="15.75">
      <c r="A345" s="107"/>
      <c r="B345" s="107"/>
      <c r="C345" s="397"/>
      <c r="D345" s="107"/>
      <c r="E345" s="107"/>
      <c r="F345" s="108"/>
      <c r="G345" s="108"/>
      <c r="H345" s="107"/>
      <c r="I345" s="43"/>
      <c r="J345" s="43"/>
      <c r="K345" s="43"/>
      <c r="L345" s="43"/>
      <c r="M345" s="43"/>
      <c r="N345" s="43"/>
      <c r="O345" s="43"/>
      <c r="P345" s="43"/>
      <c r="Q345" s="43"/>
      <c r="R345" s="43"/>
      <c r="S345" s="43"/>
    </row>
    <row r="346" spans="1:19" ht="15.75">
      <c r="A346" s="107"/>
      <c r="B346" s="107"/>
      <c r="C346" s="397"/>
      <c r="D346" s="107"/>
      <c r="E346" s="107"/>
      <c r="F346" s="108"/>
      <c r="G346" s="108"/>
      <c r="H346" s="107"/>
      <c r="I346" s="43"/>
      <c r="J346" s="43"/>
      <c r="K346" s="43"/>
      <c r="L346" s="43"/>
      <c r="M346" s="43"/>
      <c r="N346" s="43"/>
      <c r="O346" s="43"/>
      <c r="P346" s="43"/>
      <c r="Q346" s="43"/>
      <c r="R346" s="43"/>
      <c r="S346" s="43"/>
    </row>
    <row r="347" spans="1:19" ht="15.75">
      <c r="A347" s="107"/>
      <c r="B347" s="107"/>
      <c r="C347" s="397"/>
      <c r="D347" s="107"/>
      <c r="E347" s="107"/>
      <c r="F347" s="108"/>
      <c r="G347" s="108"/>
      <c r="H347" s="107"/>
      <c r="I347" s="43"/>
      <c r="J347" s="43"/>
      <c r="K347" s="43"/>
      <c r="L347" s="43"/>
      <c r="M347" s="43"/>
      <c r="N347" s="43"/>
      <c r="O347" s="43"/>
      <c r="P347" s="43"/>
      <c r="Q347" s="43"/>
      <c r="R347" s="43"/>
      <c r="S347" s="43"/>
    </row>
    <row r="348" spans="1:19" ht="15.75">
      <c r="A348" s="107"/>
      <c r="B348" s="107"/>
      <c r="C348" s="397"/>
      <c r="D348" s="107"/>
      <c r="E348" s="107"/>
      <c r="F348" s="108"/>
      <c r="G348" s="108"/>
      <c r="H348" s="107"/>
      <c r="I348" s="43"/>
      <c r="J348" s="43"/>
      <c r="K348" s="43"/>
      <c r="L348" s="43"/>
      <c r="M348" s="43"/>
      <c r="N348" s="43"/>
      <c r="O348" s="43"/>
      <c r="P348" s="43"/>
      <c r="Q348" s="43"/>
      <c r="R348" s="43"/>
      <c r="S348" s="43"/>
    </row>
    <row r="349" spans="1:19" ht="15.75">
      <c r="A349" s="107"/>
      <c r="B349" s="107"/>
      <c r="C349" s="397"/>
      <c r="D349" s="107"/>
      <c r="E349" s="107"/>
      <c r="F349" s="108"/>
      <c r="G349" s="108"/>
      <c r="H349" s="107"/>
      <c r="I349" s="43"/>
      <c r="J349" s="43"/>
      <c r="K349" s="43"/>
      <c r="L349" s="43"/>
      <c r="M349" s="43"/>
      <c r="N349" s="43"/>
      <c r="O349" s="43"/>
      <c r="P349" s="43"/>
      <c r="Q349" s="43"/>
      <c r="R349" s="43"/>
      <c r="S349" s="43"/>
    </row>
    <row r="350" spans="1:19" ht="15.75">
      <c r="A350" s="107"/>
      <c r="B350" s="107"/>
      <c r="C350" s="397"/>
      <c r="D350" s="107"/>
      <c r="E350" s="107"/>
      <c r="F350" s="108"/>
      <c r="G350" s="108"/>
      <c r="H350" s="107"/>
      <c r="I350" s="43"/>
      <c r="J350" s="43"/>
      <c r="K350" s="43"/>
      <c r="L350" s="43"/>
      <c r="M350" s="43"/>
      <c r="N350" s="43"/>
      <c r="O350" s="43"/>
      <c r="P350" s="43"/>
      <c r="Q350" s="43"/>
      <c r="R350" s="43"/>
      <c r="S350" s="43"/>
    </row>
    <row r="351" spans="1:19" ht="15.75">
      <c r="A351" s="107"/>
      <c r="B351" s="107"/>
      <c r="C351" s="397"/>
      <c r="D351" s="107"/>
      <c r="E351" s="107"/>
      <c r="F351" s="108"/>
      <c r="G351" s="108"/>
      <c r="H351" s="107"/>
      <c r="I351" s="43"/>
      <c r="J351" s="43"/>
      <c r="K351" s="43"/>
      <c r="L351" s="43"/>
      <c r="M351" s="43"/>
      <c r="N351" s="43"/>
      <c r="O351" s="43"/>
      <c r="P351" s="43"/>
      <c r="Q351" s="43"/>
      <c r="R351" s="43"/>
      <c r="S351" s="43"/>
    </row>
    <row r="352" spans="1:19" ht="15.75">
      <c r="A352" s="107"/>
      <c r="B352" s="107"/>
      <c r="C352" s="397"/>
      <c r="D352" s="107"/>
      <c r="E352" s="107"/>
      <c r="F352" s="108"/>
      <c r="G352" s="108"/>
      <c r="H352" s="107"/>
      <c r="I352" s="43"/>
      <c r="J352" s="43"/>
      <c r="K352" s="43"/>
      <c r="L352" s="43"/>
      <c r="M352" s="43"/>
      <c r="N352" s="43"/>
      <c r="O352" s="43"/>
      <c r="P352" s="43"/>
      <c r="Q352" s="43"/>
      <c r="R352" s="43"/>
      <c r="S352" s="43"/>
    </row>
    <row r="353" spans="1:19" ht="15.75">
      <c r="A353" s="107"/>
      <c r="B353" s="107"/>
      <c r="C353" s="397"/>
      <c r="D353" s="107"/>
      <c r="E353" s="107"/>
      <c r="F353" s="108"/>
      <c r="G353" s="108"/>
      <c r="H353" s="107"/>
      <c r="I353" s="43"/>
      <c r="J353" s="43"/>
      <c r="K353" s="43"/>
      <c r="L353" s="43"/>
      <c r="M353" s="43"/>
      <c r="N353" s="43"/>
      <c r="O353" s="43"/>
      <c r="P353" s="43"/>
      <c r="Q353" s="43"/>
      <c r="R353" s="43"/>
      <c r="S353" s="43"/>
    </row>
    <row r="354" spans="1:19" ht="15.75">
      <c r="A354" s="107"/>
      <c r="B354" s="107"/>
      <c r="C354" s="397"/>
      <c r="D354" s="107"/>
      <c r="E354" s="107"/>
      <c r="F354" s="108"/>
      <c r="G354" s="108"/>
      <c r="H354" s="107"/>
      <c r="I354" s="43"/>
      <c r="J354" s="43"/>
      <c r="K354" s="43"/>
      <c r="L354" s="43"/>
      <c r="M354" s="43"/>
      <c r="N354" s="43"/>
      <c r="O354" s="43"/>
      <c r="P354" s="43"/>
      <c r="Q354" s="43"/>
      <c r="R354" s="43"/>
      <c r="S354" s="43"/>
    </row>
    <row r="355" spans="1:19" ht="15.75">
      <c r="A355" s="107"/>
      <c r="B355" s="107"/>
      <c r="C355" s="397"/>
      <c r="D355" s="107"/>
      <c r="E355" s="107"/>
      <c r="F355" s="108"/>
      <c r="G355" s="108"/>
      <c r="H355" s="107"/>
      <c r="I355" s="43"/>
      <c r="J355" s="43"/>
      <c r="K355" s="43"/>
      <c r="L355" s="43"/>
      <c r="M355" s="43"/>
      <c r="N355" s="43"/>
      <c r="O355" s="43"/>
      <c r="P355" s="43"/>
      <c r="Q355" s="43"/>
      <c r="R355" s="43"/>
      <c r="S355" s="43"/>
    </row>
    <row r="356" spans="1:19" ht="15.75">
      <c r="A356" s="107"/>
      <c r="B356" s="107"/>
      <c r="C356" s="397"/>
      <c r="D356" s="107"/>
      <c r="E356" s="107"/>
      <c r="F356" s="108"/>
      <c r="G356" s="108"/>
      <c r="H356" s="107"/>
      <c r="I356" s="43"/>
      <c r="J356" s="43"/>
      <c r="K356" s="43"/>
      <c r="L356" s="43"/>
      <c r="M356" s="43"/>
      <c r="N356" s="43"/>
      <c r="O356" s="43"/>
      <c r="P356" s="43"/>
      <c r="Q356" s="43"/>
      <c r="R356" s="43"/>
      <c r="S356" s="43"/>
    </row>
    <row r="357" spans="1:19" ht="15.75">
      <c r="A357" s="107"/>
      <c r="B357" s="107"/>
      <c r="C357" s="397"/>
      <c r="D357" s="107"/>
      <c r="E357" s="107"/>
      <c r="F357" s="108"/>
      <c r="G357" s="108"/>
      <c r="H357" s="107"/>
      <c r="I357" s="43"/>
      <c r="J357" s="43"/>
      <c r="K357" s="43"/>
      <c r="L357" s="43"/>
      <c r="M357" s="43"/>
      <c r="N357" s="43"/>
      <c r="O357" s="43"/>
      <c r="P357" s="43"/>
      <c r="Q357" s="43"/>
      <c r="R357" s="43"/>
      <c r="S357" s="43"/>
    </row>
    <row r="358" spans="1:19" ht="15.75">
      <c r="A358" s="107"/>
      <c r="B358" s="107"/>
      <c r="C358" s="397"/>
      <c r="D358" s="107"/>
      <c r="E358" s="107"/>
      <c r="F358" s="108"/>
      <c r="G358" s="108"/>
      <c r="H358" s="107"/>
      <c r="I358" s="43"/>
      <c r="J358" s="43"/>
      <c r="K358" s="43"/>
      <c r="L358" s="43"/>
      <c r="M358" s="43"/>
      <c r="N358" s="43"/>
      <c r="O358" s="43"/>
      <c r="P358" s="43"/>
      <c r="Q358" s="43"/>
      <c r="R358" s="43"/>
      <c r="S358" s="43"/>
    </row>
    <row r="359" spans="1:19" ht="15.75">
      <c r="A359" s="107"/>
      <c r="B359" s="107"/>
      <c r="C359" s="397"/>
      <c r="D359" s="107"/>
      <c r="E359" s="107"/>
      <c r="F359" s="108"/>
      <c r="G359" s="108"/>
      <c r="H359" s="107"/>
      <c r="I359" s="43"/>
      <c r="J359" s="43"/>
      <c r="K359" s="43"/>
      <c r="L359" s="43"/>
      <c r="M359" s="43"/>
      <c r="N359" s="43"/>
      <c r="O359" s="43"/>
      <c r="P359" s="43"/>
      <c r="Q359" s="43"/>
      <c r="R359" s="43"/>
      <c r="S359" s="43"/>
    </row>
    <row r="360" spans="1:19" ht="15.75">
      <c r="A360" s="107"/>
      <c r="B360" s="107"/>
      <c r="C360" s="397"/>
      <c r="D360" s="107"/>
      <c r="E360" s="107"/>
      <c r="F360" s="108"/>
      <c r="G360" s="108"/>
      <c r="H360" s="107"/>
      <c r="I360" s="43"/>
      <c r="J360" s="43"/>
      <c r="K360" s="43"/>
      <c r="L360" s="43"/>
      <c r="M360" s="43"/>
      <c r="N360" s="43"/>
      <c r="O360" s="43"/>
      <c r="P360" s="43"/>
      <c r="Q360" s="43"/>
      <c r="R360" s="43"/>
      <c r="S360" s="43"/>
    </row>
    <row r="361" spans="1:19" ht="15.75">
      <c r="A361" s="107"/>
      <c r="B361" s="107"/>
      <c r="C361" s="397"/>
      <c r="D361" s="107"/>
      <c r="E361" s="107"/>
      <c r="F361" s="108"/>
      <c r="G361" s="108"/>
      <c r="H361" s="107"/>
      <c r="I361" s="43"/>
      <c r="J361" s="43"/>
      <c r="K361" s="43"/>
      <c r="L361" s="43"/>
      <c r="M361" s="43"/>
      <c r="N361" s="43"/>
      <c r="O361" s="43"/>
      <c r="P361" s="43"/>
      <c r="Q361" s="43"/>
      <c r="R361" s="43"/>
      <c r="S361" s="43"/>
    </row>
    <row r="362" spans="1:19" ht="15.75">
      <c r="A362" s="107"/>
      <c r="B362" s="107"/>
      <c r="C362" s="397"/>
      <c r="D362" s="107"/>
      <c r="E362" s="107"/>
      <c r="F362" s="108"/>
      <c r="G362" s="108"/>
      <c r="H362" s="107"/>
      <c r="I362" s="43"/>
      <c r="J362" s="43"/>
      <c r="K362" s="43"/>
      <c r="L362" s="43"/>
      <c r="M362" s="43"/>
      <c r="N362" s="43"/>
      <c r="O362" s="43"/>
      <c r="P362" s="43"/>
      <c r="Q362" s="43"/>
      <c r="R362" s="43"/>
      <c r="S362" s="43"/>
    </row>
    <row r="363" spans="1:19" ht="15.75">
      <c r="A363" s="107"/>
      <c r="B363" s="107"/>
      <c r="C363" s="397"/>
      <c r="D363" s="107"/>
      <c r="E363" s="107"/>
      <c r="F363" s="108"/>
      <c r="G363" s="108"/>
      <c r="H363" s="107"/>
      <c r="I363" s="43"/>
      <c r="J363" s="43"/>
      <c r="K363" s="43"/>
      <c r="L363" s="43"/>
      <c r="M363" s="43"/>
      <c r="N363" s="43"/>
      <c r="O363" s="43"/>
      <c r="P363" s="43"/>
      <c r="Q363" s="43"/>
      <c r="R363" s="43"/>
      <c r="S363" s="43"/>
    </row>
    <row r="364" spans="1:19" ht="15.75">
      <c r="A364" s="107"/>
      <c r="B364" s="107"/>
      <c r="C364" s="397"/>
      <c r="D364" s="107"/>
      <c r="E364" s="107"/>
      <c r="F364" s="108"/>
      <c r="G364" s="108"/>
      <c r="H364" s="107"/>
      <c r="I364" s="43"/>
      <c r="J364" s="43"/>
      <c r="K364" s="43"/>
      <c r="L364" s="43"/>
      <c r="M364" s="43"/>
      <c r="N364" s="43"/>
      <c r="O364" s="43"/>
      <c r="P364" s="43"/>
      <c r="Q364" s="43"/>
      <c r="R364" s="43"/>
      <c r="S364" s="43"/>
    </row>
    <row r="365" spans="1:19" ht="15.75">
      <c r="A365" s="107"/>
      <c r="B365" s="107"/>
      <c r="C365" s="397"/>
      <c r="D365" s="107"/>
      <c r="E365" s="107"/>
      <c r="F365" s="108"/>
      <c r="G365" s="108"/>
      <c r="H365" s="107"/>
      <c r="I365" s="43"/>
      <c r="J365" s="43"/>
      <c r="K365" s="43"/>
      <c r="L365" s="43"/>
      <c r="M365" s="43"/>
      <c r="N365" s="43"/>
      <c r="O365" s="43"/>
      <c r="P365" s="43"/>
      <c r="Q365" s="43"/>
      <c r="R365" s="43"/>
      <c r="S365" s="43"/>
    </row>
    <row r="366" spans="1:19" ht="15.75">
      <c r="A366" s="107"/>
      <c r="B366" s="107"/>
      <c r="C366" s="397"/>
      <c r="D366" s="107"/>
      <c r="E366" s="107"/>
      <c r="F366" s="108"/>
      <c r="G366" s="108"/>
      <c r="H366" s="107"/>
      <c r="I366" s="43"/>
      <c r="J366" s="43"/>
      <c r="K366" s="43"/>
      <c r="L366" s="43"/>
      <c r="M366" s="43"/>
      <c r="N366" s="43"/>
      <c r="O366" s="43"/>
      <c r="P366" s="43"/>
      <c r="Q366" s="43"/>
      <c r="R366" s="43"/>
      <c r="S366" s="43"/>
    </row>
    <row r="367" spans="1:19" ht="15.75">
      <c r="A367" s="107"/>
      <c r="B367" s="107"/>
      <c r="C367" s="397"/>
      <c r="D367" s="107"/>
      <c r="E367" s="107"/>
      <c r="F367" s="108"/>
      <c r="G367" s="108"/>
      <c r="H367" s="107"/>
      <c r="I367" s="43"/>
      <c r="J367" s="43"/>
      <c r="K367" s="43"/>
      <c r="L367" s="43"/>
      <c r="M367" s="43"/>
      <c r="N367" s="43"/>
      <c r="O367" s="43"/>
      <c r="P367" s="43"/>
      <c r="Q367" s="43"/>
      <c r="R367" s="43"/>
      <c r="S367" s="43"/>
    </row>
    <row r="368" spans="1:19" ht="15.75">
      <c r="A368" s="107"/>
      <c r="B368" s="107"/>
      <c r="C368" s="397"/>
      <c r="D368" s="107"/>
      <c r="E368" s="107"/>
      <c r="F368" s="108"/>
      <c r="G368" s="108"/>
      <c r="H368" s="107"/>
      <c r="I368" s="43"/>
      <c r="J368" s="43"/>
      <c r="K368" s="43"/>
      <c r="L368" s="43"/>
      <c r="M368" s="43"/>
      <c r="N368" s="43"/>
      <c r="O368" s="43"/>
      <c r="P368" s="43"/>
      <c r="Q368" s="43"/>
      <c r="R368" s="43"/>
      <c r="S368" s="43"/>
    </row>
    <row r="369" spans="1:19" ht="15.75">
      <c r="A369" s="107"/>
      <c r="B369" s="107"/>
      <c r="C369" s="397"/>
      <c r="D369" s="107"/>
      <c r="E369" s="107"/>
      <c r="F369" s="108"/>
      <c r="G369" s="108"/>
      <c r="H369" s="107"/>
      <c r="I369" s="43"/>
      <c r="J369" s="43"/>
      <c r="K369" s="43"/>
      <c r="L369" s="43"/>
      <c r="M369" s="43"/>
      <c r="N369" s="43"/>
      <c r="O369" s="43"/>
      <c r="P369" s="43"/>
      <c r="Q369" s="43"/>
      <c r="R369" s="43"/>
      <c r="S369" s="43"/>
    </row>
    <row r="370" spans="1:19" ht="15.75">
      <c r="A370" s="107"/>
      <c r="B370" s="107"/>
      <c r="C370" s="397"/>
      <c r="D370" s="107"/>
      <c r="E370" s="107"/>
      <c r="F370" s="108"/>
      <c r="G370" s="108"/>
      <c r="H370" s="107"/>
      <c r="I370" s="43"/>
      <c r="J370" s="43"/>
      <c r="K370" s="43"/>
      <c r="L370" s="43"/>
      <c r="M370" s="43"/>
      <c r="N370" s="43"/>
      <c r="O370" s="43"/>
      <c r="P370" s="43"/>
      <c r="Q370" s="43"/>
      <c r="R370" s="43"/>
      <c r="S370" s="43"/>
    </row>
    <row r="371" spans="1:19" ht="15.75">
      <c r="A371" s="107"/>
      <c r="B371" s="107"/>
      <c r="C371" s="397"/>
      <c r="D371" s="107"/>
      <c r="E371" s="107"/>
      <c r="F371" s="108"/>
      <c r="G371" s="108"/>
      <c r="H371" s="107"/>
      <c r="I371" s="43"/>
      <c r="J371" s="43"/>
      <c r="K371" s="43"/>
      <c r="L371" s="43"/>
      <c r="M371" s="43"/>
      <c r="N371" s="43"/>
      <c r="O371" s="43"/>
      <c r="P371" s="43"/>
      <c r="Q371" s="43"/>
      <c r="R371" s="43"/>
      <c r="S371" s="43"/>
    </row>
    <row r="372" spans="1:19" ht="15.75">
      <c r="A372" s="107"/>
      <c r="B372" s="107"/>
      <c r="C372" s="397"/>
      <c r="D372" s="107"/>
      <c r="E372" s="107"/>
      <c r="F372" s="108"/>
      <c r="G372" s="108"/>
      <c r="H372" s="107"/>
      <c r="I372" s="43"/>
      <c r="J372" s="43"/>
      <c r="K372" s="43"/>
      <c r="L372" s="43"/>
      <c r="M372" s="43"/>
      <c r="N372" s="43"/>
      <c r="O372" s="43"/>
      <c r="P372" s="43"/>
      <c r="Q372" s="43"/>
      <c r="R372" s="43"/>
      <c r="S372" s="43"/>
    </row>
    <row r="373" spans="1:19" ht="15.75">
      <c r="A373" s="107"/>
      <c r="B373" s="107"/>
      <c r="C373" s="397"/>
      <c r="D373" s="107"/>
      <c r="E373" s="107"/>
      <c r="F373" s="108"/>
      <c r="G373" s="108"/>
      <c r="H373" s="107"/>
      <c r="I373" s="43"/>
      <c r="J373" s="43"/>
      <c r="K373" s="43"/>
      <c r="L373" s="43"/>
      <c r="M373" s="43"/>
      <c r="N373" s="43"/>
      <c r="O373" s="43"/>
      <c r="P373" s="43"/>
      <c r="Q373" s="43"/>
      <c r="R373" s="43"/>
      <c r="S373" s="43"/>
    </row>
    <row r="374" spans="1:19" ht="15.75">
      <c r="A374" s="107"/>
      <c r="B374" s="107"/>
      <c r="C374" s="397"/>
      <c r="D374" s="107"/>
      <c r="E374" s="107"/>
      <c r="F374" s="108"/>
      <c r="G374" s="108"/>
      <c r="H374" s="107"/>
      <c r="I374" s="43"/>
      <c r="J374" s="43"/>
      <c r="K374" s="43"/>
      <c r="L374" s="43"/>
      <c r="M374" s="43"/>
      <c r="N374" s="43"/>
      <c r="O374" s="43"/>
      <c r="P374" s="43"/>
      <c r="Q374" s="43"/>
      <c r="R374" s="43"/>
      <c r="S374" s="43"/>
    </row>
    <row r="375" spans="1:19" ht="15.75">
      <c r="A375" s="107"/>
      <c r="B375" s="107"/>
      <c r="C375" s="397"/>
      <c r="D375" s="107"/>
      <c r="E375" s="107"/>
      <c r="F375" s="108"/>
      <c r="G375" s="108"/>
      <c r="H375" s="107"/>
      <c r="I375" s="43"/>
      <c r="J375" s="43"/>
      <c r="K375" s="43"/>
      <c r="L375" s="43"/>
      <c r="M375" s="43"/>
      <c r="N375" s="43"/>
      <c r="O375" s="43"/>
      <c r="P375" s="43"/>
      <c r="Q375" s="43"/>
      <c r="R375" s="43"/>
      <c r="S375" s="43"/>
    </row>
    <row r="376" spans="1:19" ht="15.75">
      <c r="A376" s="107"/>
      <c r="B376" s="107"/>
      <c r="C376" s="397"/>
      <c r="D376" s="107"/>
      <c r="E376" s="107"/>
      <c r="F376" s="108"/>
      <c r="G376" s="108"/>
      <c r="H376" s="107"/>
      <c r="I376" s="43"/>
      <c r="J376" s="43"/>
      <c r="K376" s="43"/>
      <c r="L376" s="43"/>
      <c r="M376" s="43"/>
      <c r="N376" s="43"/>
      <c r="O376" s="43"/>
      <c r="P376" s="43"/>
      <c r="Q376" s="43"/>
      <c r="R376" s="43"/>
      <c r="S376" s="43"/>
    </row>
    <row r="377" spans="1:19" ht="15.75">
      <c r="A377" s="107"/>
      <c r="B377" s="107"/>
      <c r="C377" s="397"/>
      <c r="D377" s="107"/>
      <c r="E377" s="107"/>
      <c r="F377" s="108"/>
      <c r="G377" s="108"/>
      <c r="H377" s="107"/>
      <c r="I377" s="43"/>
      <c r="J377" s="43"/>
      <c r="K377" s="43"/>
      <c r="L377" s="43"/>
      <c r="M377" s="43"/>
      <c r="N377" s="43"/>
      <c r="O377" s="43"/>
      <c r="P377" s="43"/>
      <c r="Q377" s="43"/>
      <c r="R377" s="43"/>
      <c r="S377" s="43"/>
    </row>
    <row r="378" spans="1:19" ht="15.75">
      <c r="A378" s="107"/>
      <c r="B378" s="107"/>
      <c r="C378" s="397"/>
      <c r="D378" s="107"/>
      <c r="E378" s="107"/>
      <c r="F378" s="108"/>
      <c r="G378" s="108"/>
      <c r="H378" s="107"/>
      <c r="I378" s="43"/>
      <c r="J378" s="43"/>
      <c r="K378" s="43"/>
      <c r="L378" s="43"/>
      <c r="M378" s="43"/>
      <c r="N378" s="43"/>
      <c r="O378" s="43"/>
      <c r="P378" s="43"/>
      <c r="Q378" s="43"/>
      <c r="R378" s="43"/>
      <c r="S378" s="43"/>
    </row>
    <row r="379" spans="1:19" ht="15.75">
      <c r="A379" s="107"/>
      <c r="B379" s="107"/>
      <c r="C379" s="397"/>
      <c r="D379" s="107"/>
      <c r="E379" s="107"/>
      <c r="F379" s="108"/>
      <c r="G379" s="108"/>
      <c r="H379" s="107"/>
      <c r="I379" s="43"/>
      <c r="J379" s="43"/>
      <c r="K379" s="43"/>
      <c r="L379" s="43"/>
      <c r="M379" s="43"/>
      <c r="N379" s="43"/>
      <c r="O379" s="43"/>
      <c r="P379" s="43"/>
      <c r="Q379" s="43"/>
      <c r="R379" s="43"/>
      <c r="S379" s="43"/>
    </row>
    <row r="380" spans="1:19" ht="15.75">
      <c r="A380" s="107"/>
      <c r="B380" s="107"/>
      <c r="C380" s="397"/>
      <c r="D380" s="107"/>
      <c r="E380" s="107"/>
      <c r="F380" s="108"/>
      <c r="G380" s="108"/>
      <c r="H380" s="107"/>
      <c r="I380" s="43"/>
      <c r="J380" s="43"/>
      <c r="K380" s="43"/>
      <c r="L380" s="43"/>
      <c r="M380" s="43"/>
      <c r="N380" s="43"/>
      <c r="O380" s="43"/>
      <c r="P380" s="43"/>
      <c r="Q380" s="43"/>
      <c r="R380" s="43"/>
      <c r="S380" s="43"/>
    </row>
    <row r="381" spans="1:19" ht="15.75">
      <c r="A381" s="107"/>
      <c r="B381" s="107"/>
      <c r="C381" s="397"/>
      <c r="D381" s="107"/>
      <c r="E381" s="107"/>
      <c r="F381" s="108"/>
      <c r="G381" s="108"/>
      <c r="H381" s="107"/>
      <c r="I381" s="43"/>
      <c r="J381" s="43"/>
      <c r="K381" s="43"/>
      <c r="L381" s="43"/>
      <c r="M381" s="43"/>
      <c r="N381" s="43"/>
      <c r="O381" s="43"/>
      <c r="P381" s="43"/>
      <c r="Q381" s="43"/>
      <c r="R381" s="43"/>
      <c r="S381" s="43"/>
    </row>
    <row r="382" spans="1:19" ht="15.75">
      <c r="A382" s="107"/>
      <c r="B382" s="107"/>
      <c r="C382" s="397"/>
      <c r="D382" s="107"/>
      <c r="E382" s="107"/>
      <c r="F382" s="108"/>
      <c r="G382" s="108"/>
      <c r="H382" s="107"/>
      <c r="I382" s="43"/>
      <c r="J382" s="43"/>
      <c r="K382" s="43"/>
      <c r="L382" s="43"/>
      <c r="M382" s="43"/>
      <c r="N382" s="43"/>
      <c r="O382" s="43"/>
      <c r="P382" s="43"/>
      <c r="Q382" s="43"/>
      <c r="R382" s="43"/>
      <c r="S382" s="43"/>
    </row>
    <row r="383" spans="1:19" ht="15.75">
      <c r="A383" s="107"/>
      <c r="B383" s="107"/>
      <c r="C383" s="397"/>
      <c r="D383" s="107"/>
      <c r="E383" s="107"/>
      <c r="F383" s="108"/>
      <c r="G383" s="108"/>
      <c r="H383" s="107"/>
      <c r="I383" s="43"/>
      <c r="J383" s="43"/>
      <c r="K383" s="43"/>
      <c r="L383" s="43"/>
      <c r="M383" s="43"/>
      <c r="N383" s="43"/>
      <c r="O383" s="43"/>
      <c r="P383" s="43"/>
      <c r="Q383" s="43"/>
      <c r="R383" s="43"/>
      <c r="S383" s="43"/>
    </row>
    <row r="384" spans="1:19" ht="15.75">
      <c r="A384" s="107"/>
      <c r="B384" s="107"/>
      <c r="C384" s="397"/>
      <c r="D384" s="107"/>
      <c r="E384" s="107"/>
      <c r="F384" s="108"/>
      <c r="G384" s="108"/>
      <c r="H384" s="107"/>
      <c r="I384" s="43"/>
      <c r="J384" s="43"/>
      <c r="K384" s="43"/>
      <c r="L384" s="43"/>
      <c r="M384" s="43"/>
      <c r="N384" s="43"/>
      <c r="O384" s="43"/>
      <c r="P384" s="43"/>
      <c r="Q384" s="43"/>
      <c r="R384" s="43"/>
      <c r="S384" s="43"/>
    </row>
    <row r="385" spans="1:19" ht="15.75">
      <c r="A385" s="107"/>
      <c r="B385" s="107"/>
      <c r="C385" s="397"/>
      <c r="D385" s="107"/>
      <c r="E385" s="107"/>
      <c r="F385" s="108"/>
      <c r="G385" s="108"/>
      <c r="H385" s="107"/>
      <c r="I385" s="43"/>
      <c r="J385" s="43"/>
      <c r="K385" s="43"/>
      <c r="L385" s="43"/>
      <c r="M385" s="43"/>
      <c r="N385" s="43"/>
      <c r="O385" s="43"/>
      <c r="P385" s="43"/>
      <c r="Q385" s="43"/>
      <c r="R385" s="43"/>
      <c r="S385" s="43"/>
    </row>
    <row r="386" spans="1:19" ht="15.75">
      <c r="A386" s="107"/>
      <c r="B386" s="107"/>
      <c r="C386" s="397"/>
      <c r="D386" s="107"/>
      <c r="E386" s="107"/>
      <c r="F386" s="108"/>
      <c r="G386" s="108"/>
      <c r="H386" s="107"/>
      <c r="I386" s="43"/>
      <c r="J386" s="43"/>
      <c r="K386" s="43"/>
      <c r="L386" s="43"/>
      <c r="M386" s="43"/>
      <c r="N386" s="43"/>
      <c r="O386" s="43"/>
      <c r="P386" s="43"/>
      <c r="Q386" s="43"/>
      <c r="R386" s="43"/>
      <c r="S386" s="43"/>
    </row>
    <row r="387" spans="1:19" ht="15.75">
      <c r="A387" s="107"/>
      <c r="B387" s="107"/>
      <c r="C387" s="397"/>
      <c r="D387" s="107"/>
      <c r="E387" s="107"/>
      <c r="F387" s="108"/>
      <c r="G387" s="108"/>
      <c r="H387" s="107"/>
      <c r="I387" s="43"/>
      <c r="J387" s="43"/>
      <c r="K387" s="43"/>
      <c r="L387" s="43"/>
      <c r="M387" s="43"/>
      <c r="N387" s="43"/>
      <c r="O387" s="43"/>
      <c r="P387" s="43"/>
      <c r="Q387" s="43"/>
      <c r="R387" s="43"/>
      <c r="S387" s="43"/>
    </row>
    <row r="388" spans="1:19" ht="15.75">
      <c r="A388" s="107"/>
      <c r="B388" s="107"/>
      <c r="C388" s="397"/>
      <c r="D388" s="107"/>
      <c r="E388" s="107"/>
      <c r="F388" s="108"/>
      <c r="G388" s="108"/>
      <c r="H388" s="107"/>
      <c r="I388" s="43"/>
      <c r="J388" s="43"/>
      <c r="K388" s="43"/>
      <c r="L388" s="43"/>
      <c r="M388" s="43"/>
      <c r="N388" s="43"/>
      <c r="O388" s="43"/>
      <c r="P388" s="43"/>
      <c r="Q388" s="43"/>
      <c r="R388" s="43"/>
      <c r="S388" s="43"/>
    </row>
    <row r="389" spans="1:19" ht="15.75">
      <c r="A389" s="107"/>
      <c r="B389" s="107"/>
      <c r="C389" s="397"/>
      <c r="D389" s="107"/>
      <c r="E389" s="107"/>
      <c r="F389" s="108"/>
      <c r="G389" s="108"/>
      <c r="H389" s="107"/>
      <c r="I389" s="43"/>
      <c r="J389" s="43"/>
      <c r="K389" s="43"/>
      <c r="L389" s="43"/>
      <c r="M389" s="43"/>
      <c r="N389" s="43"/>
      <c r="O389" s="43"/>
      <c r="P389" s="43"/>
      <c r="Q389" s="43"/>
      <c r="R389" s="43"/>
      <c r="S389" s="43"/>
    </row>
    <row r="390" spans="1:19" ht="15.75">
      <c r="A390" s="107"/>
      <c r="B390" s="107"/>
      <c r="C390" s="397"/>
      <c r="D390" s="107"/>
      <c r="E390" s="107"/>
      <c r="F390" s="108"/>
      <c r="G390" s="108"/>
      <c r="H390" s="107"/>
      <c r="I390" s="43"/>
      <c r="J390" s="43"/>
      <c r="K390" s="43"/>
      <c r="L390" s="43"/>
      <c r="M390" s="43"/>
      <c r="N390" s="43"/>
      <c r="O390" s="43"/>
      <c r="P390" s="43"/>
      <c r="Q390" s="43"/>
      <c r="R390" s="43"/>
      <c r="S390" s="43"/>
    </row>
    <row r="391" spans="1:19" ht="15.75">
      <c r="A391" s="107"/>
      <c r="B391" s="107"/>
      <c r="C391" s="397"/>
      <c r="D391" s="107"/>
      <c r="E391" s="107"/>
      <c r="F391" s="108"/>
      <c r="G391" s="108"/>
      <c r="H391" s="107"/>
      <c r="I391" s="43"/>
      <c r="J391" s="43"/>
      <c r="K391" s="43"/>
      <c r="L391" s="43"/>
      <c r="M391" s="43"/>
      <c r="N391" s="43"/>
      <c r="O391" s="43"/>
      <c r="P391" s="43"/>
      <c r="Q391" s="43"/>
      <c r="R391" s="43"/>
      <c r="S391" s="43"/>
    </row>
    <row r="392" spans="1:19" ht="15.75">
      <c r="A392" s="107"/>
      <c r="B392" s="107"/>
      <c r="C392" s="397"/>
      <c r="D392" s="107"/>
      <c r="E392" s="107"/>
      <c r="F392" s="108"/>
      <c r="G392" s="108"/>
      <c r="H392" s="107"/>
      <c r="I392" s="43"/>
      <c r="J392" s="43"/>
      <c r="K392" s="43"/>
      <c r="L392" s="43"/>
      <c r="M392" s="43"/>
      <c r="N392" s="43"/>
      <c r="O392" s="43"/>
      <c r="P392" s="43"/>
      <c r="Q392" s="43"/>
      <c r="R392" s="43"/>
      <c r="S392" s="43"/>
    </row>
    <row r="393" spans="1:19" ht="15.75">
      <c r="A393" s="107"/>
      <c r="B393" s="107"/>
      <c r="C393" s="397"/>
      <c r="D393" s="107"/>
      <c r="E393" s="107"/>
      <c r="F393" s="108"/>
      <c r="G393" s="108"/>
      <c r="H393" s="107"/>
      <c r="I393" s="43"/>
      <c r="J393" s="43"/>
      <c r="K393" s="43"/>
      <c r="L393" s="43"/>
      <c r="M393" s="43"/>
      <c r="N393" s="43"/>
      <c r="O393" s="43"/>
      <c r="P393" s="43"/>
      <c r="Q393" s="43"/>
      <c r="R393" s="43"/>
      <c r="S393" s="43"/>
    </row>
    <row r="394" spans="1:19" ht="15.75">
      <c r="A394" s="107"/>
      <c r="B394" s="107"/>
      <c r="C394" s="397"/>
      <c r="D394" s="107"/>
      <c r="E394" s="107"/>
      <c r="F394" s="108"/>
      <c r="G394" s="108"/>
      <c r="H394" s="107"/>
      <c r="I394" s="43"/>
      <c r="J394" s="43"/>
      <c r="K394" s="43"/>
      <c r="L394" s="43"/>
      <c r="M394" s="43"/>
      <c r="N394" s="43"/>
      <c r="O394" s="43"/>
      <c r="P394" s="43"/>
      <c r="Q394" s="43"/>
      <c r="R394" s="43"/>
      <c r="S394" s="43"/>
    </row>
    <row r="395" spans="1:19" ht="15.75">
      <c r="A395" s="107"/>
      <c r="B395" s="107"/>
      <c r="C395" s="397"/>
      <c r="D395" s="107"/>
      <c r="E395" s="107"/>
      <c r="F395" s="108"/>
      <c r="G395" s="108"/>
      <c r="H395" s="107"/>
      <c r="I395" s="43"/>
      <c r="J395" s="43"/>
      <c r="K395" s="43"/>
      <c r="L395" s="43"/>
      <c r="M395" s="43"/>
      <c r="N395" s="43"/>
      <c r="O395" s="43"/>
      <c r="P395" s="43"/>
      <c r="Q395" s="43"/>
      <c r="R395" s="43"/>
      <c r="S395" s="43"/>
    </row>
    <row r="396" spans="1:19" ht="15.75">
      <c r="A396" s="107"/>
      <c r="B396" s="107"/>
      <c r="C396" s="397"/>
      <c r="D396" s="107"/>
      <c r="E396" s="107"/>
      <c r="F396" s="108"/>
      <c r="G396" s="108"/>
      <c r="H396" s="107"/>
      <c r="I396" s="43"/>
      <c r="J396" s="43"/>
      <c r="K396" s="43"/>
      <c r="L396" s="43"/>
      <c r="M396" s="43"/>
      <c r="N396" s="43"/>
      <c r="O396" s="43"/>
      <c r="P396" s="43"/>
      <c r="Q396" s="43"/>
      <c r="R396" s="43"/>
      <c r="S396" s="43"/>
    </row>
    <row r="397" spans="1:19" ht="15.75">
      <c r="A397" s="107"/>
      <c r="B397" s="107"/>
      <c r="C397" s="397"/>
      <c r="D397" s="107"/>
      <c r="E397" s="107"/>
      <c r="F397" s="108"/>
      <c r="G397" s="108"/>
      <c r="H397" s="107"/>
      <c r="I397" s="43"/>
      <c r="J397" s="43"/>
      <c r="K397" s="43"/>
      <c r="L397" s="43"/>
      <c r="M397" s="43"/>
      <c r="N397" s="43"/>
      <c r="O397" s="43"/>
      <c r="P397" s="43"/>
      <c r="Q397" s="43"/>
      <c r="R397" s="43"/>
      <c r="S397" s="43"/>
    </row>
    <row r="398" spans="1:19" ht="15.75">
      <c r="A398" s="107"/>
      <c r="B398" s="107"/>
      <c r="C398" s="397"/>
      <c r="D398" s="107"/>
      <c r="E398" s="107"/>
      <c r="F398" s="108"/>
      <c r="G398" s="108"/>
      <c r="H398" s="107"/>
      <c r="I398" s="43"/>
      <c r="J398" s="43"/>
      <c r="K398" s="43"/>
      <c r="L398" s="43"/>
      <c r="M398" s="43"/>
      <c r="N398" s="43"/>
      <c r="O398" s="43"/>
      <c r="P398" s="43"/>
      <c r="Q398" s="43"/>
      <c r="R398" s="43"/>
      <c r="S398" s="43"/>
    </row>
    <row r="399" spans="1:19" ht="15.75">
      <c r="A399" s="107"/>
      <c r="B399" s="107"/>
      <c r="C399" s="397"/>
      <c r="D399" s="107"/>
      <c r="E399" s="107"/>
      <c r="F399" s="108"/>
      <c r="G399" s="108"/>
      <c r="H399" s="107"/>
      <c r="I399" s="43"/>
      <c r="J399" s="43"/>
      <c r="K399" s="43"/>
      <c r="L399" s="43"/>
      <c r="M399" s="43"/>
      <c r="N399" s="43"/>
      <c r="O399" s="43"/>
      <c r="P399" s="43"/>
      <c r="Q399" s="43"/>
      <c r="R399" s="43"/>
      <c r="S399" s="43"/>
    </row>
    <row r="400" spans="1:19" ht="15.75">
      <c r="A400" s="107"/>
      <c r="B400" s="107"/>
      <c r="C400" s="397"/>
      <c r="D400" s="107"/>
      <c r="E400" s="107"/>
      <c r="F400" s="108"/>
      <c r="G400" s="108"/>
      <c r="H400" s="107"/>
      <c r="I400" s="43"/>
      <c r="J400" s="43"/>
      <c r="K400" s="43"/>
      <c r="L400" s="43"/>
      <c r="M400" s="43"/>
      <c r="N400" s="43"/>
      <c r="O400" s="43"/>
      <c r="P400" s="43"/>
      <c r="Q400" s="43"/>
      <c r="R400" s="43"/>
      <c r="S400" s="43"/>
    </row>
    <row r="401" spans="1:19" ht="15.75">
      <c r="A401" s="107"/>
      <c r="B401" s="107"/>
      <c r="C401" s="397"/>
      <c r="D401" s="107"/>
      <c r="E401" s="107"/>
      <c r="F401" s="108"/>
      <c r="G401" s="108"/>
      <c r="H401" s="107"/>
      <c r="I401" s="43"/>
      <c r="J401" s="43"/>
      <c r="K401" s="43"/>
      <c r="L401" s="43"/>
      <c r="M401" s="43"/>
      <c r="N401" s="43"/>
      <c r="O401" s="43"/>
      <c r="P401" s="43"/>
      <c r="Q401" s="43"/>
      <c r="R401" s="43"/>
      <c r="S401" s="43"/>
    </row>
    <row r="402" spans="1:19" ht="15.75">
      <c r="A402" s="107"/>
      <c r="B402" s="107"/>
      <c r="C402" s="397"/>
      <c r="D402" s="107"/>
      <c r="E402" s="107"/>
      <c r="F402" s="108"/>
      <c r="G402" s="108"/>
      <c r="H402" s="107"/>
      <c r="I402" s="43"/>
      <c r="J402" s="43"/>
      <c r="K402" s="43"/>
      <c r="L402" s="43"/>
      <c r="M402" s="43"/>
      <c r="N402" s="43"/>
      <c r="O402" s="43"/>
      <c r="P402" s="43"/>
      <c r="Q402" s="43"/>
      <c r="R402" s="43"/>
      <c r="S402" s="43"/>
    </row>
    <row r="403" spans="1:19" ht="15.75">
      <c r="A403" s="107"/>
      <c r="B403" s="107"/>
      <c r="C403" s="397"/>
      <c r="D403" s="107"/>
      <c r="E403" s="107"/>
      <c r="F403" s="108"/>
      <c r="G403" s="108"/>
      <c r="H403" s="107"/>
      <c r="I403" s="43"/>
      <c r="J403" s="43"/>
      <c r="K403" s="43"/>
      <c r="L403" s="43"/>
      <c r="M403" s="43"/>
      <c r="N403" s="43"/>
      <c r="O403" s="43"/>
      <c r="P403" s="43"/>
      <c r="Q403" s="43"/>
      <c r="R403" s="43"/>
      <c r="S403" s="43"/>
    </row>
    <row r="404" spans="1:19" ht="15.75">
      <c r="A404" s="107"/>
      <c r="B404" s="107"/>
      <c r="C404" s="397"/>
      <c r="D404" s="107"/>
      <c r="E404" s="107"/>
      <c r="F404" s="108"/>
      <c r="G404" s="108"/>
      <c r="H404" s="107"/>
      <c r="I404" s="43"/>
      <c r="J404" s="43"/>
      <c r="K404" s="43"/>
      <c r="L404" s="43"/>
      <c r="M404" s="43"/>
      <c r="N404" s="43"/>
      <c r="O404" s="43"/>
      <c r="P404" s="43"/>
      <c r="Q404" s="43"/>
      <c r="R404" s="43"/>
      <c r="S404" s="43"/>
    </row>
    <row r="405" spans="1:19" ht="15.75">
      <c r="A405" s="107"/>
      <c r="B405" s="107"/>
      <c r="C405" s="397"/>
      <c r="D405" s="107"/>
      <c r="E405" s="107"/>
      <c r="F405" s="108"/>
      <c r="G405" s="108"/>
      <c r="H405" s="107"/>
      <c r="I405" s="43"/>
      <c r="J405" s="43"/>
      <c r="K405" s="43"/>
      <c r="L405" s="43"/>
      <c r="M405" s="43"/>
      <c r="N405" s="43"/>
      <c r="O405" s="43"/>
      <c r="P405" s="43"/>
      <c r="Q405" s="43"/>
      <c r="R405" s="43"/>
      <c r="S405" s="43"/>
    </row>
    <row r="406" spans="1:19" ht="15.75">
      <c r="A406" s="107"/>
      <c r="B406" s="107"/>
      <c r="C406" s="397"/>
      <c r="D406" s="107"/>
      <c r="E406" s="107"/>
      <c r="F406" s="108"/>
      <c r="G406" s="108"/>
      <c r="H406" s="107"/>
      <c r="I406" s="43"/>
      <c r="J406" s="43"/>
      <c r="K406" s="43"/>
      <c r="L406" s="43"/>
      <c r="M406" s="43"/>
      <c r="N406" s="43"/>
      <c r="O406" s="43"/>
      <c r="P406" s="43"/>
      <c r="Q406" s="43"/>
      <c r="R406" s="43"/>
      <c r="S406" s="43"/>
    </row>
    <row r="407" spans="1:19" ht="15.75">
      <c r="A407" s="107"/>
      <c r="B407" s="107"/>
      <c r="C407" s="397"/>
      <c r="D407" s="107"/>
      <c r="E407" s="107"/>
      <c r="F407" s="108"/>
      <c r="G407" s="108"/>
      <c r="H407" s="107"/>
      <c r="I407" s="43"/>
      <c r="J407" s="43"/>
      <c r="K407" s="43"/>
      <c r="L407" s="43"/>
      <c r="M407" s="43"/>
      <c r="N407" s="43"/>
      <c r="O407" s="43"/>
      <c r="P407" s="43"/>
      <c r="Q407" s="43"/>
      <c r="R407" s="43"/>
      <c r="S407" s="43"/>
    </row>
    <row r="408" spans="1:19" ht="15.75">
      <c r="A408" s="107"/>
      <c r="B408" s="107"/>
      <c r="C408" s="397"/>
      <c r="D408" s="107"/>
      <c r="E408" s="107"/>
      <c r="F408" s="108"/>
      <c r="G408" s="108"/>
      <c r="H408" s="107"/>
      <c r="I408" s="43"/>
      <c r="J408" s="43"/>
      <c r="K408" s="43"/>
      <c r="L408" s="43"/>
      <c r="M408" s="43"/>
      <c r="N408" s="43"/>
      <c r="O408" s="43"/>
      <c r="P408" s="43"/>
      <c r="Q408" s="43"/>
      <c r="R408" s="43"/>
      <c r="S408" s="43"/>
    </row>
    <row r="409" spans="1:19" ht="15.75">
      <c r="A409" s="107"/>
      <c r="B409" s="107"/>
      <c r="C409" s="397"/>
      <c r="D409" s="107"/>
      <c r="E409" s="107"/>
      <c r="F409" s="108"/>
      <c r="G409" s="108"/>
      <c r="H409" s="107"/>
      <c r="I409" s="43"/>
      <c r="J409" s="43"/>
      <c r="K409" s="43"/>
      <c r="L409" s="43"/>
      <c r="M409" s="43"/>
      <c r="N409" s="43"/>
      <c r="O409" s="43"/>
      <c r="P409" s="43"/>
      <c r="Q409" s="43"/>
      <c r="R409" s="43"/>
      <c r="S409" s="43"/>
    </row>
    <row r="410" spans="1:19" ht="15.75">
      <c r="A410" s="107"/>
      <c r="B410" s="107"/>
      <c r="C410" s="397"/>
      <c r="D410" s="107"/>
      <c r="E410" s="107"/>
      <c r="F410" s="108"/>
      <c r="G410" s="108"/>
      <c r="H410" s="107"/>
      <c r="I410" s="43"/>
      <c r="J410" s="43"/>
      <c r="K410" s="43"/>
      <c r="L410" s="43"/>
      <c r="M410" s="43"/>
      <c r="N410" s="43"/>
      <c r="O410" s="43"/>
      <c r="P410" s="43"/>
      <c r="Q410" s="43"/>
      <c r="R410" s="43"/>
      <c r="S410" s="43"/>
    </row>
    <row r="411" spans="1:19" ht="15.75">
      <c r="A411" s="107"/>
      <c r="B411" s="107"/>
      <c r="C411" s="397"/>
      <c r="D411" s="107"/>
      <c r="E411" s="107"/>
      <c r="F411" s="108"/>
      <c r="G411" s="108"/>
      <c r="H411" s="107"/>
      <c r="I411" s="43"/>
      <c r="J411" s="43"/>
      <c r="K411" s="43"/>
      <c r="L411" s="43"/>
      <c r="M411" s="43"/>
      <c r="N411" s="43"/>
      <c r="O411" s="43"/>
      <c r="P411" s="43"/>
      <c r="Q411" s="43"/>
      <c r="R411" s="43"/>
      <c r="S411" s="43"/>
    </row>
    <row r="412" spans="1:19" ht="15.75">
      <c r="A412" s="107"/>
      <c r="B412" s="107"/>
      <c r="C412" s="397"/>
      <c r="D412" s="107"/>
      <c r="E412" s="107"/>
      <c r="F412" s="108"/>
      <c r="G412" s="108"/>
      <c r="H412" s="107"/>
      <c r="I412" s="43"/>
      <c r="J412" s="43"/>
      <c r="K412" s="43"/>
      <c r="L412" s="43"/>
      <c r="M412" s="43"/>
      <c r="N412" s="43"/>
      <c r="O412" s="43"/>
      <c r="P412" s="43"/>
      <c r="Q412" s="43"/>
      <c r="R412" s="43"/>
      <c r="S412" s="43"/>
    </row>
    <row r="413" spans="1:19" ht="15.75">
      <c r="A413" s="107"/>
      <c r="B413" s="107"/>
      <c r="C413" s="397"/>
      <c r="D413" s="107"/>
      <c r="E413" s="107"/>
      <c r="F413" s="108"/>
      <c r="G413" s="108"/>
      <c r="H413" s="107"/>
      <c r="I413" s="43"/>
      <c r="J413" s="43"/>
      <c r="K413" s="43"/>
      <c r="L413" s="43"/>
      <c r="M413" s="43"/>
      <c r="N413" s="43"/>
      <c r="O413" s="43"/>
      <c r="P413" s="43"/>
      <c r="Q413" s="43"/>
      <c r="R413" s="43"/>
      <c r="S413" s="43"/>
    </row>
    <row r="414" spans="1:19" ht="15.75">
      <c r="A414" s="107"/>
      <c r="B414" s="107"/>
      <c r="C414" s="397"/>
      <c r="D414" s="107"/>
      <c r="E414" s="107"/>
      <c r="F414" s="108"/>
      <c r="G414" s="108"/>
      <c r="H414" s="107"/>
      <c r="I414" s="43"/>
      <c r="J414" s="43"/>
      <c r="K414" s="43"/>
      <c r="L414" s="43"/>
      <c r="M414" s="43"/>
      <c r="N414" s="43"/>
      <c r="O414" s="43"/>
      <c r="P414" s="43"/>
      <c r="Q414" s="43"/>
      <c r="R414" s="43"/>
      <c r="S414" s="43"/>
    </row>
    <row r="415" spans="1:19" ht="15.75">
      <c r="A415" s="107"/>
      <c r="B415" s="107"/>
      <c r="C415" s="397"/>
      <c r="D415" s="107"/>
      <c r="E415" s="107"/>
      <c r="F415" s="108"/>
      <c r="G415" s="108"/>
      <c r="H415" s="107"/>
      <c r="I415" s="43"/>
      <c r="J415" s="43"/>
      <c r="K415" s="43"/>
      <c r="L415" s="43"/>
      <c r="M415" s="43"/>
      <c r="N415" s="43"/>
      <c r="O415" s="43"/>
      <c r="P415" s="43"/>
      <c r="Q415" s="43"/>
      <c r="R415" s="43"/>
      <c r="S415" s="43"/>
    </row>
    <row r="416" spans="1:19" ht="15.75">
      <c r="A416" s="107"/>
      <c r="B416" s="107"/>
      <c r="C416" s="397"/>
      <c r="D416" s="107"/>
      <c r="E416" s="107"/>
      <c r="F416" s="108"/>
      <c r="G416" s="108"/>
      <c r="H416" s="107"/>
      <c r="I416" s="43"/>
      <c r="J416" s="43"/>
      <c r="K416" s="43"/>
      <c r="L416" s="43"/>
      <c r="M416" s="43"/>
      <c r="N416" s="43"/>
      <c r="O416" s="43"/>
      <c r="P416" s="43"/>
      <c r="Q416" s="43"/>
      <c r="R416" s="43"/>
      <c r="S416" s="43"/>
    </row>
    <row r="417" spans="1:19" ht="15.75">
      <c r="A417" s="107"/>
      <c r="B417" s="107"/>
      <c r="C417" s="397"/>
      <c r="D417" s="107"/>
      <c r="E417" s="107"/>
      <c r="F417" s="108"/>
      <c r="G417" s="108"/>
      <c r="H417" s="107"/>
      <c r="I417" s="43"/>
      <c r="J417" s="43"/>
      <c r="K417" s="43"/>
      <c r="L417" s="43"/>
      <c r="M417" s="43"/>
      <c r="N417" s="43"/>
      <c r="O417" s="43"/>
      <c r="P417" s="43"/>
      <c r="Q417" s="43"/>
      <c r="R417" s="43"/>
      <c r="S417" s="43"/>
    </row>
    <row r="418" spans="1:19" ht="15.75">
      <c r="A418" s="107"/>
      <c r="B418" s="107"/>
      <c r="C418" s="397"/>
      <c r="D418" s="107"/>
      <c r="E418" s="107"/>
      <c r="F418" s="108"/>
      <c r="G418" s="108"/>
      <c r="H418" s="107"/>
      <c r="I418" s="43"/>
      <c r="J418" s="43"/>
      <c r="K418" s="43"/>
      <c r="L418" s="43"/>
      <c r="M418" s="43"/>
      <c r="N418" s="43"/>
      <c r="O418" s="43"/>
      <c r="P418" s="43"/>
      <c r="Q418" s="43"/>
      <c r="R418" s="43"/>
      <c r="S418" s="43"/>
    </row>
    <row r="419" spans="1:19" ht="15.75">
      <c r="A419" s="107"/>
      <c r="B419" s="107"/>
      <c r="C419" s="397"/>
      <c r="D419" s="107"/>
      <c r="E419" s="107"/>
      <c r="F419" s="108"/>
      <c r="G419" s="108"/>
      <c r="H419" s="107"/>
      <c r="I419" s="43"/>
      <c r="J419" s="43"/>
      <c r="K419" s="43"/>
      <c r="L419" s="43"/>
      <c r="M419" s="43"/>
      <c r="N419" s="43"/>
      <c r="O419" s="43"/>
      <c r="P419" s="43"/>
      <c r="Q419" s="43"/>
      <c r="R419" s="43"/>
      <c r="S419" s="43"/>
    </row>
    <row r="420" spans="1:19" ht="15.75">
      <c r="A420" s="107"/>
      <c r="B420" s="107"/>
      <c r="C420" s="397"/>
      <c r="D420" s="107"/>
      <c r="E420" s="107"/>
      <c r="F420" s="108"/>
      <c r="G420" s="108"/>
      <c r="H420" s="107"/>
      <c r="I420" s="43"/>
      <c r="J420" s="43"/>
      <c r="K420" s="43"/>
      <c r="L420" s="43"/>
      <c r="M420" s="43"/>
      <c r="N420" s="43"/>
      <c r="O420" s="43"/>
      <c r="P420" s="43"/>
      <c r="Q420" s="43"/>
      <c r="R420" s="43"/>
      <c r="S420" s="43"/>
    </row>
    <row r="421" spans="1:19" ht="15.75">
      <c r="A421" s="107"/>
      <c r="B421" s="107"/>
      <c r="C421" s="397"/>
      <c r="D421" s="107"/>
      <c r="E421" s="107"/>
      <c r="F421" s="108"/>
      <c r="G421" s="108"/>
      <c r="H421" s="107"/>
      <c r="I421" s="43"/>
      <c r="J421" s="43"/>
      <c r="K421" s="43"/>
      <c r="L421" s="43"/>
      <c r="M421" s="43"/>
      <c r="N421" s="43"/>
      <c r="O421" s="43"/>
      <c r="P421" s="43"/>
      <c r="Q421" s="43"/>
      <c r="R421" s="43"/>
      <c r="S421" s="43"/>
    </row>
    <row r="422" spans="1:19" ht="15.75">
      <c r="A422" s="107"/>
      <c r="B422" s="107"/>
      <c r="C422" s="397"/>
      <c r="D422" s="107"/>
      <c r="E422" s="107"/>
      <c r="F422" s="108"/>
      <c r="G422" s="108"/>
      <c r="H422" s="107"/>
      <c r="I422" s="43"/>
      <c r="J422" s="43"/>
      <c r="K422" s="43"/>
      <c r="L422" s="43"/>
      <c r="M422" s="43"/>
      <c r="N422" s="43"/>
      <c r="O422" s="43"/>
      <c r="P422" s="43"/>
      <c r="Q422" s="43"/>
      <c r="R422" s="43"/>
      <c r="S422" s="43"/>
    </row>
    <row r="423" spans="1:19" ht="15.75">
      <c r="A423" s="107"/>
      <c r="B423" s="107"/>
      <c r="C423" s="397"/>
      <c r="D423" s="107"/>
      <c r="E423" s="107"/>
      <c r="F423" s="108"/>
      <c r="G423" s="108"/>
      <c r="H423" s="107"/>
      <c r="I423" s="43"/>
      <c r="J423" s="43"/>
      <c r="K423" s="43"/>
      <c r="L423" s="43"/>
      <c r="M423" s="43"/>
      <c r="N423" s="43"/>
      <c r="O423" s="43"/>
      <c r="P423" s="43"/>
      <c r="Q423" s="43"/>
      <c r="R423" s="43"/>
      <c r="S423" s="43"/>
    </row>
    <row r="424" spans="1:19" ht="15.75">
      <c r="A424" s="107"/>
      <c r="B424" s="107"/>
      <c r="C424" s="397"/>
      <c r="D424" s="107"/>
      <c r="E424" s="107"/>
      <c r="F424" s="108"/>
      <c r="G424" s="108"/>
      <c r="H424" s="107"/>
      <c r="I424" s="43"/>
      <c r="J424" s="43"/>
      <c r="K424" s="43"/>
      <c r="L424" s="43"/>
      <c r="M424" s="43"/>
      <c r="N424" s="43"/>
      <c r="O424" s="43"/>
      <c r="P424" s="43"/>
      <c r="Q424" s="43"/>
      <c r="R424" s="43"/>
      <c r="S424" s="43"/>
    </row>
    <row r="425" spans="1:19" ht="15.75">
      <c r="A425" s="107"/>
      <c r="B425" s="107"/>
      <c r="C425" s="397"/>
      <c r="D425" s="107"/>
      <c r="E425" s="107"/>
      <c r="F425" s="108"/>
      <c r="G425" s="108"/>
      <c r="H425" s="107"/>
      <c r="I425" s="43"/>
      <c r="J425" s="43"/>
      <c r="K425" s="43"/>
      <c r="L425" s="43"/>
      <c r="M425" s="43"/>
      <c r="N425" s="43"/>
      <c r="O425" s="43"/>
      <c r="P425" s="43"/>
      <c r="Q425" s="43"/>
      <c r="R425" s="43"/>
      <c r="S425" s="43"/>
    </row>
    <row r="426" spans="1:19" ht="15.75">
      <c r="A426" s="107"/>
      <c r="B426" s="107"/>
      <c r="C426" s="397"/>
      <c r="D426" s="107"/>
      <c r="E426" s="107"/>
      <c r="F426" s="107"/>
      <c r="G426" s="107"/>
      <c r="H426" s="107"/>
      <c r="I426" s="43"/>
      <c r="J426" s="43"/>
      <c r="K426" s="43"/>
      <c r="L426" s="43"/>
      <c r="M426" s="43"/>
      <c r="N426" s="43"/>
      <c r="O426" s="43"/>
      <c r="P426" s="43"/>
      <c r="Q426" s="43"/>
      <c r="R426" s="43"/>
      <c r="S426" s="43"/>
    </row>
    <row r="427" spans="1:19" ht="15.75">
      <c r="A427" s="107"/>
      <c r="B427" s="107"/>
      <c r="C427" s="397"/>
      <c r="D427" s="107"/>
      <c r="E427" s="107"/>
      <c r="F427" s="107"/>
      <c r="G427" s="107"/>
      <c r="H427" s="107"/>
      <c r="I427" s="43"/>
      <c r="J427" s="43"/>
      <c r="K427" s="43"/>
      <c r="L427" s="43"/>
      <c r="M427" s="43"/>
      <c r="N427" s="43"/>
      <c r="O427" s="43"/>
      <c r="P427" s="43"/>
      <c r="Q427" s="43"/>
      <c r="R427" s="43"/>
      <c r="S427" s="43"/>
    </row>
    <row r="428" spans="1:19" ht="15.75">
      <c r="A428" s="107"/>
      <c r="B428" s="107"/>
      <c r="C428" s="397"/>
      <c r="D428" s="107"/>
      <c r="E428" s="107"/>
      <c r="F428" s="107"/>
      <c r="G428" s="107"/>
      <c r="H428" s="107"/>
      <c r="I428" s="43"/>
      <c r="J428" s="43"/>
      <c r="K428" s="43"/>
      <c r="L428" s="43"/>
      <c r="M428" s="43"/>
      <c r="N428" s="43"/>
      <c r="O428" s="43"/>
      <c r="P428" s="43"/>
      <c r="Q428" s="43"/>
      <c r="R428" s="43"/>
      <c r="S428" s="43"/>
    </row>
    <row r="429" spans="1:19" ht="15.75">
      <c r="A429" s="107"/>
      <c r="B429" s="107"/>
      <c r="C429" s="397"/>
      <c r="D429" s="107"/>
      <c r="E429" s="107"/>
      <c r="F429" s="107"/>
      <c r="G429" s="107"/>
      <c r="H429" s="107"/>
      <c r="I429" s="43"/>
      <c r="J429" s="43"/>
      <c r="K429" s="43"/>
      <c r="L429" s="43"/>
      <c r="M429" s="43"/>
      <c r="N429" s="43"/>
      <c r="O429" s="43"/>
      <c r="P429" s="43"/>
      <c r="Q429" s="43"/>
      <c r="R429" s="43"/>
      <c r="S429" s="43"/>
    </row>
    <row r="430" spans="1:19" ht="15.75">
      <c r="A430" s="107"/>
      <c r="B430" s="107"/>
      <c r="C430" s="397"/>
      <c r="D430" s="107"/>
      <c r="E430" s="107"/>
      <c r="F430" s="107"/>
      <c r="G430" s="107"/>
      <c r="H430" s="107"/>
      <c r="I430" s="43"/>
      <c r="J430" s="43"/>
      <c r="K430" s="43"/>
      <c r="L430" s="43"/>
      <c r="M430" s="43"/>
      <c r="N430" s="43"/>
      <c r="O430" s="43"/>
      <c r="P430" s="43"/>
      <c r="Q430" s="43"/>
      <c r="R430" s="43"/>
      <c r="S430" s="43"/>
    </row>
    <row r="431" spans="1:19" ht="15.75">
      <c r="A431" s="107"/>
      <c r="B431" s="107"/>
      <c r="C431" s="397"/>
      <c r="D431" s="107"/>
      <c r="E431" s="107"/>
      <c r="F431" s="107"/>
      <c r="G431" s="107"/>
      <c r="H431" s="107"/>
      <c r="I431" s="43"/>
      <c r="J431" s="43"/>
      <c r="K431" s="43"/>
      <c r="L431" s="43"/>
      <c r="M431" s="43"/>
      <c r="N431" s="43"/>
      <c r="O431" s="43"/>
      <c r="P431" s="43"/>
      <c r="Q431" s="43"/>
      <c r="R431" s="43"/>
      <c r="S431" s="43"/>
    </row>
    <row r="432" spans="1:19" ht="15.75">
      <c r="A432" s="107"/>
      <c r="B432" s="107"/>
      <c r="C432" s="397"/>
      <c r="D432" s="107"/>
      <c r="E432" s="107"/>
      <c r="F432" s="107"/>
      <c r="G432" s="107"/>
      <c r="H432" s="107"/>
      <c r="I432" s="43"/>
      <c r="J432" s="43"/>
      <c r="K432" s="43"/>
      <c r="L432" s="43"/>
      <c r="M432" s="43"/>
      <c r="N432" s="43"/>
      <c r="O432" s="43"/>
      <c r="P432" s="43"/>
      <c r="Q432" s="43"/>
      <c r="R432" s="43"/>
      <c r="S432" s="43"/>
    </row>
    <row r="433" spans="1:19" ht="15.75">
      <c r="A433" s="107"/>
      <c r="B433" s="107"/>
      <c r="C433" s="397"/>
      <c r="D433" s="107"/>
      <c r="E433" s="107"/>
      <c r="F433" s="107"/>
      <c r="G433" s="107"/>
      <c r="H433" s="107"/>
      <c r="I433" s="43"/>
      <c r="J433" s="43"/>
      <c r="K433" s="43"/>
      <c r="L433" s="43"/>
      <c r="M433" s="43"/>
      <c r="N433" s="43"/>
      <c r="O433" s="43"/>
      <c r="P433" s="43"/>
      <c r="Q433" s="43"/>
      <c r="R433" s="43"/>
      <c r="S433" s="43"/>
    </row>
    <row r="434" spans="1:19" ht="15.75">
      <c r="A434" s="107"/>
      <c r="B434" s="107"/>
      <c r="C434" s="397"/>
      <c r="D434" s="107"/>
      <c r="E434" s="107"/>
      <c r="F434" s="107"/>
      <c r="G434" s="107"/>
      <c r="H434" s="107"/>
      <c r="I434" s="43"/>
      <c r="J434" s="43"/>
      <c r="K434" s="43"/>
      <c r="L434" s="43"/>
      <c r="M434" s="43"/>
      <c r="N434" s="43"/>
      <c r="O434" s="43"/>
      <c r="P434" s="43"/>
      <c r="Q434" s="43"/>
      <c r="R434" s="43"/>
      <c r="S434" s="43"/>
    </row>
    <row r="435" spans="1:19" ht="15.75">
      <c r="A435" s="107"/>
      <c r="B435" s="107"/>
      <c r="C435" s="397"/>
      <c r="D435" s="107"/>
      <c r="E435" s="107"/>
      <c r="F435" s="107"/>
      <c r="G435" s="107"/>
      <c r="H435" s="107"/>
      <c r="I435" s="43"/>
      <c r="J435" s="43"/>
      <c r="K435" s="43"/>
      <c r="L435" s="43"/>
      <c r="M435" s="43"/>
      <c r="N435" s="43"/>
      <c r="O435" s="43"/>
      <c r="P435" s="43"/>
      <c r="Q435" s="43"/>
      <c r="R435" s="43"/>
      <c r="S435" s="43"/>
    </row>
    <row r="436" spans="1:19" ht="15.75">
      <c r="A436" s="107"/>
      <c r="B436" s="107"/>
      <c r="C436" s="397"/>
      <c r="D436" s="107"/>
      <c r="E436" s="107"/>
      <c r="F436" s="107"/>
      <c r="G436" s="107"/>
      <c r="H436" s="107"/>
      <c r="I436" s="43"/>
      <c r="J436" s="43"/>
      <c r="K436" s="43"/>
      <c r="L436" s="43"/>
      <c r="M436" s="43"/>
      <c r="N436" s="43"/>
      <c r="O436" s="43"/>
      <c r="P436" s="43"/>
      <c r="Q436" s="43"/>
      <c r="R436" s="43"/>
      <c r="S436" s="43"/>
    </row>
    <row r="437" spans="1:19" ht="15.75">
      <c r="A437" s="107"/>
      <c r="B437" s="107"/>
      <c r="C437" s="397"/>
      <c r="D437" s="107"/>
      <c r="E437" s="107"/>
      <c r="F437" s="107"/>
      <c r="G437" s="107"/>
      <c r="H437" s="107"/>
      <c r="I437" s="43"/>
      <c r="J437" s="43"/>
      <c r="K437" s="43"/>
      <c r="L437" s="43"/>
      <c r="M437" s="43"/>
      <c r="N437" s="43"/>
      <c r="O437" s="43"/>
      <c r="P437" s="43"/>
      <c r="Q437" s="43"/>
      <c r="R437" s="43"/>
      <c r="S437" s="43"/>
    </row>
    <row r="438" spans="1:19" ht="15.75">
      <c r="A438" s="107"/>
      <c r="B438" s="107"/>
      <c r="C438" s="397"/>
      <c r="D438" s="107"/>
      <c r="E438" s="107"/>
      <c r="F438" s="107"/>
      <c r="G438" s="107"/>
      <c r="H438" s="107"/>
      <c r="I438" s="43"/>
      <c r="J438" s="43"/>
      <c r="K438" s="43"/>
      <c r="L438" s="43"/>
      <c r="M438" s="43"/>
      <c r="N438" s="43"/>
      <c r="O438" s="43"/>
      <c r="P438" s="43"/>
      <c r="Q438" s="43"/>
      <c r="R438" s="43"/>
      <c r="S438" s="43"/>
    </row>
    <row r="439" spans="1:19" ht="15.75">
      <c r="A439" s="107"/>
      <c r="B439" s="107"/>
      <c r="C439" s="397"/>
      <c r="D439" s="107"/>
      <c r="E439" s="107"/>
      <c r="F439" s="107"/>
      <c r="G439" s="107"/>
      <c r="H439" s="107"/>
      <c r="I439" s="43"/>
      <c r="J439" s="43"/>
      <c r="K439" s="43"/>
      <c r="L439" s="43"/>
      <c r="M439" s="43"/>
      <c r="N439" s="43"/>
      <c r="O439" s="43"/>
      <c r="P439" s="43"/>
      <c r="Q439" s="43"/>
      <c r="R439" s="43"/>
      <c r="S439" s="43"/>
    </row>
    <row r="440" spans="1:19" ht="15.75">
      <c r="A440" s="107"/>
      <c r="B440" s="107"/>
      <c r="C440" s="397"/>
      <c r="D440" s="107"/>
      <c r="E440" s="107"/>
      <c r="F440" s="107"/>
      <c r="G440" s="107"/>
      <c r="H440" s="107"/>
      <c r="I440" s="43"/>
      <c r="J440" s="43"/>
      <c r="K440" s="43"/>
      <c r="L440" s="43"/>
      <c r="M440" s="43"/>
      <c r="N440" s="43"/>
      <c r="O440" s="43"/>
      <c r="P440" s="43"/>
      <c r="Q440" s="43"/>
      <c r="R440" s="43"/>
      <c r="S440" s="43"/>
    </row>
    <row r="441" spans="1:19" ht="15.75">
      <c r="A441" s="107"/>
      <c r="B441" s="107"/>
      <c r="C441" s="397"/>
      <c r="D441" s="107"/>
      <c r="E441" s="107"/>
      <c r="F441" s="107"/>
      <c r="G441" s="107"/>
      <c r="H441" s="107"/>
      <c r="I441" s="43"/>
      <c r="J441" s="43"/>
      <c r="K441" s="43"/>
      <c r="L441" s="43"/>
      <c r="M441" s="43"/>
      <c r="N441" s="43"/>
      <c r="O441" s="43"/>
      <c r="P441" s="43"/>
      <c r="Q441" s="43"/>
      <c r="R441" s="43"/>
      <c r="S441" s="43"/>
    </row>
    <row r="442" spans="1:19" ht="15.75">
      <c r="A442" s="107"/>
      <c r="B442" s="107"/>
      <c r="C442" s="397"/>
      <c r="D442" s="107"/>
      <c r="E442" s="107"/>
      <c r="F442" s="107"/>
      <c r="G442" s="107"/>
      <c r="H442" s="107"/>
      <c r="I442" s="43"/>
      <c r="J442" s="43"/>
      <c r="K442" s="43"/>
      <c r="L442" s="43"/>
      <c r="M442" s="43"/>
      <c r="N442" s="43"/>
      <c r="O442" s="43"/>
      <c r="P442" s="43"/>
      <c r="Q442" s="43"/>
      <c r="R442" s="43"/>
      <c r="S442" s="43"/>
    </row>
    <row r="443" spans="1:19" ht="15.75">
      <c r="A443" s="107"/>
      <c r="B443" s="107"/>
      <c r="C443" s="397"/>
      <c r="D443" s="107"/>
      <c r="E443" s="107"/>
      <c r="F443" s="107"/>
      <c r="G443" s="107"/>
      <c r="H443" s="107"/>
      <c r="I443" s="43"/>
      <c r="J443" s="43"/>
      <c r="K443" s="43"/>
      <c r="L443" s="43"/>
      <c r="M443" s="43"/>
      <c r="N443" s="43"/>
      <c r="O443" s="43"/>
      <c r="P443" s="43"/>
      <c r="Q443" s="43"/>
      <c r="R443" s="43"/>
      <c r="S443" s="43"/>
    </row>
    <row r="444" spans="1:19" ht="15.75">
      <c r="A444" s="107"/>
      <c r="B444" s="107"/>
      <c r="C444" s="397"/>
      <c r="D444" s="107"/>
      <c r="E444" s="107"/>
      <c r="F444" s="107"/>
      <c r="G444" s="107"/>
      <c r="H444" s="107"/>
      <c r="I444" s="43"/>
      <c r="J444" s="43"/>
      <c r="K444" s="43"/>
      <c r="L444" s="43"/>
      <c r="M444" s="43"/>
      <c r="N444" s="43"/>
      <c r="O444" s="43"/>
      <c r="P444" s="43"/>
      <c r="Q444" s="43"/>
      <c r="R444" s="43"/>
      <c r="S444" s="43"/>
    </row>
    <row r="445" spans="1:19" ht="15.75">
      <c r="A445" s="107"/>
      <c r="B445" s="107"/>
      <c r="C445" s="397"/>
      <c r="D445" s="107"/>
      <c r="E445" s="107"/>
      <c r="F445" s="107"/>
      <c r="G445" s="107"/>
      <c r="H445" s="107"/>
      <c r="I445" s="43"/>
      <c r="J445" s="43"/>
      <c r="K445" s="43"/>
      <c r="L445" s="43"/>
      <c r="M445" s="43"/>
      <c r="N445" s="43"/>
      <c r="O445" s="43"/>
      <c r="P445" s="43"/>
      <c r="Q445" s="43"/>
      <c r="R445" s="43"/>
      <c r="S445" s="43"/>
    </row>
    <row r="446" spans="1:19" ht="15.75">
      <c r="A446" s="107"/>
      <c r="B446" s="107"/>
      <c r="C446" s="397"/>
      <c r="D446" s="107"/>
      <c r="E446" s="107"/>
      <c r="F446" s="107"/>
      <c r="G446" s="107"/>
      <c r="H446" s="107"/>
      <c r="I446" s="43"/>
      <c r="J446" s="43"/>
      <c r="K446" s="43"/>
      <c r="L446" s="43"/>
      <c r="M446" s="43"/>
      <c r="N446" s="43"/>
      <c r="O446" s="43"/>
      <c r="P446" s="43"/>
      <c r="Q446" s="43"/>
      <c r="R446" s="43"/>
      <c r="S446" s="43"/>
    </row>
    <row r="447" spans="1:19" ht="15.75">
      <c r="A447" s="107"/>
      <c r="B447" s="107"/>
      <c r="C447" s="397"/>
      <c r="D447" s="107"/>
      <c r="E447" s="107"/>
      <c r="F447" s="107"/>
      <c r="G447" s="107"/>
      <c r="H447" s="107"/>
      <c r="I447" s="43"/>
      <c r="J447" s="43"/>
      <c r="K447" s="43"/>
      <c r="L447" s="43"/>
      <c r="M447" s="43"/>
      <c r="N447" s="43"/>
      <c r="O447" s="43"/>
      <c r="P447" s="43"/>
      <c r="Q447" s="43"/>
      <c r="R447" s="43"/>
      <c r="S447" s="43"/>
    </row>
    <row r="448" spans="1:19" ht="15.75">
      <c r="A448" s="107"/>
      <c r="B448" s="107"/>
      <c r="C448" s="397"/>
      <c r="D448" s="107"/>
      <c r="E448" s="107"/>
      <c r="F448" s="107"/>
      <c r="G448" s="107"/>
      <c r="H448" s="107"/>
      <c r="I448" s="43"/>
      <c r="J448" s="43"/>
      <c r="K448" s="43"/>
      <c r="L448" s="43"/>
      <c r="M448" s="43"/>
      <c r="N448" s="43"/>
      <c r="O448" s="43"/>
      <c r="P448" s="43"/>
      <c r="Q448" s="43"/>
      <c r="R448" s="43"/>
      <c r="S448" s="43"/>
    </row>
    <row r="449" spans="1:19" ht="15.75">
      <c r="A449" s="107"/>
      <c r="B449" s="107"/>
      <c r="C449" s="397"/>
      <c r="D449" s="107"/>
      <c r="E449" s="107"/>
      <c r="F449" s="107"/>
      <c r="G449" s="107"/>
      <c r="H449" s="107"/>
      <c r="I449" s="43"/>
      <c r="J449" s="43"/>
      <c r="K449" s="43"/>
      <c r="L449" s="43"/>
      <c r="M449" s="43"/>
      <c r="N449" s="43"/>
      <c r="O449" s="43"/>
      <c r="P449" s="43"/>
      <c r="Q449" s="43"/>
      <c r="R449" s="43"/>
      <c r="S449" s="43"/>
    </row>
    <row r="450" spans="1:19" ht="15.75">
      <c r="A450" s="107"/>
      <c r="B450" s="107"/>
      <c r="C450" s="397"/>
      <c r="D450" s="107"/>
      <c r="E450" s="107"/>
      <c r="F450" s="107"/>
      <c r="G450" s="107"/>
      <c r="H450" s="107"/>
      <c r="I450" s="43"/>
      <c r="J450" s="43"/>
      <c r="K450" s="43"/>
      <c r="L450" s="43"/>
      <c r="M450" s="43"/>
      <c r="N450" s="43"/>
      <c r="O450" s="43"/>
      <c r="P450" s="43"/>
      <c r="Q450" s="43"/>
      <c r="R450" s="43"/>
      <c r="S450" s="43"/>
    </row>
    <row r="451" spans="1:19" ht="15.75">
      <c r="A451" s="107"/>
      <c r="B451" s="107"/>
      <c r="C451" s="397"/>
      <c r="D451" s="107"/>
      <c r="E451" s="107"/>
      <c r="F451" s="107"/>
      <c r="G451" s="107"/>
      <c r="H451" s="107"/>
      <c r="I451" s="43"/>
      <c r="J451" s="43"/>
      <c r="K451" s="43"/>
      <c r="L451" s="43"/>
      <c r="M451" s="43"/>
      <c r="N451" s="43"/>
      <c r="O451" s="43"/>
      <c r="P451" s="43"/>
      <c r="Q451" s="43"/>
      <c r="R451" s="43"/>
      <c r="S451" s="43"/>
    </row>
    <row r="452" spans="1:19" ht="15.75">
      <c r="A452" s="107"/>
      <c r="B452" s="107"/>
      <c r="C452" s="397"/>
      <c r="D452" s="107"/>
      <c r="E452" s="107"/>
      <c r="F452" s="107"/>
      <c r="G452" s="107"/>
      <c r="H452" s="107"/>
      <c r="I452" s="43"/>
      <c r="J452" s="43"/>
      <c r="K452" s="43"/>
      <c r="L452" s="43"/>
      <c r="M452" s="43"/>
      <c r="N452" s="43"/>
      <c r="O452" s="43"/>
      <c r="P452" s="43"/>
      <c r="Q452" s="43"/>
      <c r="R452" s="43"/>
      <c r="S452" s="43"/>
    </row>
    <row r="453" spans="1:19" ht="15.75">
      <c r="A453" s="107"/>
      <c r="B453" s="107"/>
      <c r="C453" s="397"/>
      <c r="D453" s="107"/>
      <c r="E453" s="107"/>
      <c r="F453" s="107"/>
      <c r="G453" s="107"/>
      <c r="H453" s="107"/>
      <c r="I453" s="43"/>
      <c r="J453" s="43"/>
      <c r="K453" s="43"/>
      <c r="L453" s="43"/>
      <c r="M453" s="43"/>
      <c r="N453" s="43"/>
      <c r="O453" s="43"/>
      <c r="P453" s="43"/>
      <c r="Q453" s="43"/>
      <c r="R453" s="43"/>
      <c r="S453" s="43"/>
    </row>
    <row r="454" spans="1:19" ht="15.75">
      <c r="A454" s="107"/>
      <c r="B454" s="107"/>
      <c r="C454" s="397"/>
      <c r="D454" s="107"/>
      <c r="E454" s="107"/>
      <c r="F454" s="107"/>
      <c r="G454" s="107"/>
      <c r="H454" s="107"/>
      <c r="I454" s="43"/>
      <c r="J454" s="43"/>
      <c r="K454" s="43"/>
      <c r="L454" s="43"/>
      <c r="M454" s="43"/>
      <c r="N454" s="43"/>
      <c r="O454" s="43"/>
      <c r="P454" s="43"/>
      <c r="Q454" s="43"/>
      <c r="R454" s="43"/>
      <c r="S454" s="43"/>
    </row>
    <row r="455" spans="1:19" ht="15.75">
      <c r="A455" s="107"/>
      <c r="B455" s="107"/>
      <c r="C455" s="397"/>
      <c r="D455" s="107"/>
      <c r="E455" s="107"/>
      <c r="F455" s="107"/>
      <c r="G455" s="107"/>
      <c r="H455" s="107"/>
      <c r="I455" s="43"/>
      <c r="J455" s="43"/>
      <c r="K455" s="43"/>
      <c r="L455" s="43"/>
      <c r="M455" s="43"/>
      <c r="N455" s="43"/>
      <c r="O455" s="43"/>
      <c r="P455" s="43"/>
      <c r="Q455" s="43"/>
      <c r="R455" s="43"/>
      <c r="S455" s="43"/>
    </row>
    <row r="456" spans="1:19" ht="15.75">
      <c r="A456" s="107"/>
      <c r="B456" s="107"/>
      <c r="C456" s="397"/>
      <c r="D456" s="107"/>
      <c r="E456" s="107"/>
      <c r="F456" s="107"/>
      <c r="G456" s="107"/>
      <c r="H456" s="107"/>
      <c r="I456" s="43"/>
      <c r="J456" s="43"/>
      <c r="K456" s="43"/>
      <c r="L456" s="43"/>
      <c r="M456" s="43"/>
      <c r="N456" s="43"/>
      <c r="O456" s="43"/>
      <c r="P456" s="43"/>
      <c r="Q456" s="43"/>
      <c r="R456" s="43"/>
      <c r="S456" s="43"/>
    </row>
    <row r="457" spans="1:19" ht="15.75">
      <c r="A457" s="107"/>
      <c r="B457" s="107"/>
      <c r="C457" s="397"/>
      <c r="D457" s="107"/>
      <c r="E457" s="107"/>
      <c r="F457" s="107"/>
      <c r="G457" s="107"/>
      <c r="H457" s="107"/>
      <c r="I457" s="43"/>
      <c r="J457" s="43"/>
      <c r="K457" s="43"/>
      <c r="L457" s="43"/>
      <c r="M457" s="43"/>
      <c r="N457" s="43"/>
      <c r="O457" s="43"/>
      <c r="P457" s="43"/>
      <c r="Q457" s="43"/>
      <c r="R457" s="43"/>
      <c r="S457" s="43"/>
    </row>
    <row r="458" spans="1:19" ht="15.75">
      <c r="A458" s="107"/>
      <c r="B458" s="107"/>
      <c r="C458" s="397"/>
      <c r="D458" s="107"/>
      <c r="E458" s="107"/>
      <c r="F458" s="107"/>
      <c r="G458" s="107"/>
      <c r="H458" s="107"/>
      <c r="I458" s="43"/>
      <c r="J458" s="43"/>
      <c r="K458" s="43"/>
      <c r="L458" s="43"/>
      <c r="M458" s="43"/>
      <c r="N458" s="43"/>
      <c r="O458" s="43"/>
      <c r="P458" s="43"/>
      <c r="Q458" s="43"/>
      <c r="R458" s="43"/>
      <c r="S458" s="43"/>
    </row>
    <row r="459" spans="1:19" ht="15.75">
      <c r="A459" s="107"/>
      <c r="B459" s="107"/>
      <c r="C459" s="397"/>
      <c r="D459" s="107"/>
      <c r="E459" s="107"/>
      <c r="F459" s="107"/>
      <c r="G459" s="107"/>
      <c r="H459" s="107"/>
      <c r="I459" s="43"/>
      <c r="J459" s="43"/>
      <c r="K459" s="43"/>
      <c r="L459" s="43"/>
      <c r="M459" s="43"/>
      <c r="N459" s="43"/>
      <c r="O459" s="43"/>
      <c r="P459" s="43"/>
      <c r="Q459" s="43"/>
      <c r="R459" s="43"/>
      <c r="S459" s="43"/>
    </row>
    <row r="460" spans="1:19" ht="15.75">
      <c r="A460" s="107"/>
      <c r="B460" s="107"/>
      <c r="C460" s="397"/>
      <c r="D460" s="107"/>
      <c r="E460" s="107"/>
      <c r="F460" s="107"/>
      <c r="G460" s="107"/>
      <c r="H460" s="107"/>
      <c r="I460" s="43"/>
      <c r="J460" s="43"/>
      <c r="K460" s="43"/>
      <c r="L460" s="43"/>
      <c r="M460" s="43"/>
      <c r="N460" s="43"/>
      <c r="O460" s="43"/>
      <c r="P460" s="43"/>
      <c r="Q460" s="43"/>
      <c r="R460" s="43"/>
      <c r="S460" s="43"/>
    </row>
    <row r="461" spans="1:19" ht="15.75">
      <c r="A461" s="107"/>
      <c r="B461" s="107"/>
      <c r="C461" s="397"/>
      <c r="D461" s="107"/>
      <c r="E461" s="107"/>
      <c r="F461" s="107"/>
      <c r="G461" s="107"/>
      <c r="H461" s="107"/>
      <c r="I461" s="43"/>
      <c r="J461" s="43"/>
      <c r="K461" s="43"/>
      <c r="L461" s="43"/>
      <c r="M461" s="43"/>
      <c r="N461" s="43"/>
      <c r="O461" s="43"/>
      <c r="P461" s="43"/>
      <c r="Q461" s="43"/>
      <c r="R461" s="43"/>
      <c r="S461" s="43"/>
    </row>
    <row r="462" spans="1:19" ht="15.75">
      <c r="A462" s="107"/>
      <c r="B462" s="107"/>
      <c r="C462" s="397"/>
      <c r="D462" s="107"/>
      <c r="E462" s="107"/>
      <c r="F462" s="107"/>
      <c r="G462" s="107"/>
      <c r="H462" s="107"/>
      <c r="I462" s="43"/>
      <c r="J462" s="43"/>
      <c r="K462" s="43"/>
      <c r="L462" s="43"/>
      <c r="M462" s="43"/>
      <c r="N462" s="43"/>
      <c r="O462" s="43"/>
      <c r="P462" s="43"/>
      <c r="Q462" s="43"/>
      <c r="R462" s="43"/>
      <c r="S462" s="43"/>
    </row>
    <row r="463" spans="1:19" ht="15.75">
      <c r="A463" s="107"/>
      <c r="B463" s="107"/>
      <c r="C463" s="397"/>
      <c r="D463" s="107"/>
      <c r="E463" s="107"/>
      <c r="F463" s="107"/>
      <c r="G463" s="107"/>
      <c r="H463" s="107"/>
      <c r="I463" s="43"/>
      <c r="J463" s="43"/>
      <c r="K463" s="43"/>
      <c r="L463" s="43"/>
      <c r="M463" s="43"/>
      <c r="N463" s="43"/>
      <c r="O463" s="43"/>
      <c r="P463" s="43"/>
      <c r="Q463" s="43"/>
      <c r="R463" s="43"/>
      <c r="S463" s="43"/>
    </row>
    <row r="464" spans="1:19" ht="15.75">
      <c r="A464" s="107"/>
      <c r="B464" s="107"/>
      <c r="C464" s="397"/>
      <c r="D464" s="107"/>
      <c r="E464" s="107"/>
      <c r="F464" s="107"/>
      <c r="G464" s="107"/>
      <c r="H464" s="107"/>
      <c r="I464" s="43"/>
      <c r="J464" s="43"/>
      <c r="K464" s="43"/>
      <c r="L464" s="43"/>
      <c r="M464" s="43"/>
      <c r="N464" s="43"/>
      <c r="O464" s="43"/>
      <c r="P464" s="43"/>
      <c r="Q464" s="43"/>
      <c r="R464" s="43"/>
      <c r="S464" s="43"/>
    </row>
    <row r="465" spans="1:19" ht="15.75">
      <c r="A465" s="107"/>
      <c r="B465" s="107"/>
      <c r="C465" s="397"/>
      <c r="D465" s="107"/>
      <c r="E465" s="107"/>
      <c r="F465" s="107"/>
      <c r="G465" s="107"/>
      <c r="H465" s="107"/>
      <c r="I465" s="43"/>
      <c r="J465" s="43"/>
      <c r="K465" s="43"/>
      <c r="L465" s="43"/>
      <c r="M465" s="43"/>
      <c r="N465" s="43"/>
      <c r="O465" s="43"/>
      <c r="P465" s="43"/>
      <c r="Q465" s="43"/>
      <c r="R465" s="43"/>
      <c r="S465" s="43"/>
    </row>
    <row r="466" spans="1:19" ht="15.75">
      <c r="A466" s="107"/>
      <c r="B466" s="107"/>
      <c r="C466" s="397"/>
      <c r="D466" s="107"/>
      <c r="E466" s="107"/>
      <c r="F466" s="107"/>
      <c r="G466" s="107"/>
      <c r="H466" s="107"/>
      <c r="I466" s="43"/>
      <c r="J466" s="43"/>
      <c r="K466" s="43"/>
      <c r="L466" s="43"/>
      <c r="M466" s="43"/>
      <c r="N466" s="43"/>
      <c r="O466" s="43"/>
      <c r="P466" s="43"/>
      <c r="Q466" s="43"/>
      <c r="R466" s="43"/>
      <c r="S466" s="43"/>
    </row>
    <row r="467" spans="1:19" ht="15.75">
      <c r="A467" s="107"/>
      <c r="B467" s="107"/>
      <c r="C467" s="397"/>
      <c r="D467" s="107"/>
      <c r="E467" s="107"/>
      <c r="F467" s="107"/>
      <c r="G467" s="107"/>
      <c r="H467" s="107"/>
      <c r="I467" s="43"/>
      <c r="J467" s="43"/>
      <c r="K467" s="43"/>
      <c r="L467" s="43"/>
      <c r="M467" s="43"/>
      <c r="N467" s="43"/>
      <c r="O467" s="43"/>
      <c r="P467" s="43"/>
      <c r="Q467" s="43"/>
      <c r="R467" s="43"/>
      <c r="S467" s="43"/>
    </row>
    <row r="468" spans="1:19" ht="15.75">
      <c r="A468" s="107"/>
      <c r="B468" s="107"/>
      <c r="C468" s="397"/>
      <c r="D468" s="107"/>
      <c r="E468" s="107"/>
      <c r="F468" s="107"/>
      <c r="G468" s="107"/>
      <c r="H468" s="107"/>
      <c r="I468" s="43"/>
      <c r="J468" s="43"/>
      <c r="K468" s="43"/>
      <c r="L468" s="43"/>
      <c r="M468" s="43"/>
      <c r="N468" s="43"/>
      <c r="O468" s="43"/>
      <c r="P468" s="43"/>
      <c r="Q468" s="43"/>
      <c r="R468" s="43"/>
      <c r="S468" s="43"/>
    </row>
    <row r="469" spans="1:19" ht="15.75">
      <c r="A469" s="107"/>
      <c r="B469" s="107"/>
      <c r="C469" s="397"/>
      <c r="D469" s="107"/>
      <c r="E469" s="107"/>
      <c r="F469" s="107"/>
      <c r="G469" s="107"/>
      <c r="H469" s="107"/>
      <c r="I469" s="43"/>
      <c r="J469" s="43"/>
      <c r="K469" s="43"/>
      <c r="L469" s="43"/>
      <c r="M469" s="43"/>
      <c r="N469" s="43"/>
      <c r="O469" s="43"/>
      <c r="P469" s="43"/>
      <c r="Q469" s="43"/>
      <c r="R469" s="43"/>
      <c r="S469" s="43"/>
    </row>
    <row r="470" spans="1:19" ht="15.75">
      <c r="A470" s="107"/>
      <c r="B470" s="107"/>
      <c r="C470" s="397"/>
      <c r="D470" s="107"/>
      <c r="E470" s="107"/>
      <c r="F470" s="107"/>
      <c r="G470" s="107"/>
      <c r="H470" s="107"/>
      <c r="I470" s="43"/>
      <c r="J470" s="43"/>
      <c r="K470" s="43"/>
      <c r="L470" s="43"/>
      <c r="M470" s="43"/>
      <c r="N470" s="43"/>
      <c r="O470" s="43"/>
      <c r="P470" s="43"/>
      <c r="Q470" s="43"/>
      <c r="R470" s="43"/>
      <c r="S470" s="43"/>
    </row>
    <row r="471" spans="1:19" ht="15.75">
      <c r="A471" s="107"/>
      <c r="B471" s="107"/>
      <c r="C471" s="397"/>
      <c r="D471" s="107"/>
      <c r="E471" s="107"/>
      <c r="F471" s="107"/>
      <c r="G471" s="107"/>
      <c r="H471" s="107"/>
      <c r="I471" s="43"/>
      <c r="J471" s="43"/>
      <c r="K471" s="43"/>
      <c r="L471" s="43"/>
      <c r="M471" s="43"/>
      <c r="N471" s="43"/>
      <c r="O471" s="43"/>
      <c r="P471" s="43"/>
      <c r="Q471" s="43"/>
      <c r="R471" s="43"/>
      <c r="S471" s="43"/>
    </row>
    <row r="472" spans="1:19" ht="15.75">
      <c r="A472" s="107"/>
      <c r="B472" s="107"/>
      <c r="C472" s="397"/>
      <c r="D472" s="107"/>
      <c r="E472" s="107"/>
      <c r="F472" s="107"/>
      <c r="G472" s="107"/>
      <c r="H472" s="107"/>
      <c r="I472" s="43"/>
      <c r="J472" s="43"/>
      <c r="K472" s="43"/>
      <c r="L472" s="43"/>
      <c r="M472" s="43"/>
      <c r="N472" s="43"/>
      <c r="O472" s="43"/>
      <c r="P472" s="43"/>
      <c r="Q472" s="43"/>
      <c r="R472" s="43"/>
      <c r="S472" s="43"/>
    </row>
    <row r="473" spans="1:19" ht="15.75">
      <c r="A473" s="107"/>
      <c r="B473" s="107"/>
      <c r="C473" s="397"/>
      <c r="D473" s="107"/>
      <c r="E473" s="107"/>
      <c r="F473" s="107"/>
      <c r="G473" s="107"/>
      <c r="H473" s="107"/>
      <c r="I473" s="43"/>
      <c r="J473" s="43"/>
      <c r="K473" s="43"/>
      <c r="L473" s="43"/>
      <c r="M473" s="43"/>
      <c r="N473" s="43"/>
      <c r="O473" s="43"/>
      <c r="P473" s="43"/>
      <c r="Q473" s="43"/>
      <c r="R473" s="43"/>
      <c r="S473" s="43"/>
    </row>
    <row r="474" spans="1:19" ht="15.75">
      <c r="A474" s="107"/>
      <c r="B474" s="107"/>
      <c r="C474" s="397"/>
      <c r="D474" s="107"/>
      <c r="E474" s="107"/>
      <c r="F474" s="107"/>
      <c r="G474" s="107"/>
      <c r="H474" s="107"/>
      <c r="I474" s="43"/>
      <c r="J474" s="43"/>
      <c r="K474" s="43"/>
      <c r="L474" s="43"/>
      <c r="M474" s="43"/>
      <c r="N474" s="43"/>
      <c r="O474" s="43"/>
      <c r="P474" s="43"/>
      <c r="Q474" s="43"/>
      <c r="R474" s="43"/>
      <c r="S474" s="43"/>
    </row>
    <row r="475" spans="1:19" ht="15.75">
      <c r="A475" s="107"/>
      <c r="B475" s="107"/>
      <c r="C475" s="397"/>
      <c r="D475" s="107"/>
      <c r="E475" s="107"/>
      <c r="F475" s="107"/>
      <c r="G475" s="107"/>
      <c r="H475" s="107"/>
      <c r="I475" s="43"/>
      <c r="J475" s="43"/>
      <c r="K475" s="43"/>
      <c r="L475" s="43"/>
      <c r="M475" s="43"/>
      <c r="N475" s="43"/>
      <c r="O475" s="43"/>
      <c r="P475" s="43"/>
      <c r="Q475" s="43"/>
      <c r="R475" s="43"/>
      <c r="S475" s="43"/>
    </row>
    <row r="476" spans="1:19" ht="15.75">
      <c r="A476" s="107"/>
      <c r="B476" s="107"/>
      <c r="C476" s="397"/>
      <c r="D476" s="107"/>
      <c r="E476" s="107"/>
      <c r="F476" s="107"/>
      <c r="G476" s="107"/>
      <c r="H476" s="107"/>
      <c r="I476" s="43"/>
      <c r="J476" s="43"/>
      <c r="K476" s="43"/>
      <c r="L476" s="43"/>
      <c r="M476" s="43"/>
      <c r="N476" s="43"/>
      <c r="O476" s="43"/>
      <c r="P476" s="43"/>
      <c r="Q476" s="43"/>
      <c r="R476" s="43"/>
      <c r="S476" s="43"/>
    </row>
    <row r="477" spans="1:19" ht="15.75">
      <c r="A477" s="107"/>
      <c r="B477" s="107"/>
      <c r="C477" s="397"/>
      <c r="D477" s="107"/>
      <c r="E477" s="107"/>
      <c r="F477" s="107"/>
      <c r="G477" s="107"/>
      <c r="H477" s="107"/>
      <c r="I477" s="43"/>
      <c r="J477" s="43"/>
      <c r="K477" s="43"/>
      <c r="L477" s="43"/>
      <c r="M477" s="43"/>
      <c r="N477" s="43"/>
      <c r="O477" s="43"/>
      <c r="P477" s="43"/>
      <c r="Q477" s="43"/>
      <c r="R477" s="43"/>
      <c r="S477" s="43"/>
    </row>
    <row r="478" spans="1:19" ht="15.75">
      <c r="A478" s="107"/>
      <c r="B478" s="107"/>
      <c r="C478" s="397"/>
      <c r="D478" s="107"/>
      <c r="E478" s="107"/>
      <c r="F478" s="107"/>
      <c r="G478" s="107"/>
      <c r="H478" s="107"/>
      <c r="I478" s="43"/>
      <c r="J478" s="43"/>
      <c r="K478" s="43"/>
      <c r="L478" s="43"/>
      <c r="M478" s="43"/>
      <c r="N478" s="43"/>
      <c r="O478" s="43"/>
      <c r="P478" s="43"/>
      <c r="Q478" s="43"/>
      <c r="R478" s="43"/>
      <c r="S478" s="43"/>
    </row>
    <row r="479" spans="1:19" ht="15.75">
      <c r="A479" s="107"/>
      <c r="B479" s="107"/>
      <c r="C479" s="397"/>
      <c r="D479" s="107"/>
      <c r="E479" s="107"/>
      <c r="F479" s="107"/>
      <c r="G479" s="107"/>
      <c r="H479" s="107"/>
      <c r="I479" s="43"/>
      <c r="J479" s="43"/>
      <c r="K479" s="43"/>
      <c r="L479" s="43"/>
      <c r="M479" s="43"/>
      <c r="N479" s="43"/>
      <c r="O479" s="43"/>
      <c r="P479" s="43"/>
      <c r="Q479" s="43"/>
      <c r="R479" s="43"/>
      <c r="S479" s="43"/>
    </row>
    <row r="480" spans="1:19" ht="15.75">
      <c r="A480" s="107"/>
      <c r="B480" s="107"/>
      <c r="C480" s="397"/>
      <c r="D480" s="107"/>
      <c r="E480" s="107"/>
      <c r="F480" s="107"/>
      <c r="G480" s="107"/>
      <c r="H480" s="107"/>
      <c r="I480" s="43"/>
      <c r="J480" s="43"/>
      <c r="K480" s="43"/>
      <c r="L480" s="43"/>
      <c r="M480" s="43"/>
      <c r="N480" s="43"/>
      <c r="O480" s="43"/>
      <c r="P480" s="43"/>
      <c r="Q480" s="43"/>
      <c r="R480" s="43"/>
      <c r="S480" s="43"/>
    </row>
    <row r="481" spans="1:19" ht="15.75">
      <c r="A481" s="107"/>
      <c r="B481" s="107"/>
      <c r="C481" s="397"/>
      <c r="D481" s="107"/>
      <c r="E481" s="107"/>
      <c r="F481" s="107"/>
      <c r="G481" s="107"/>
      <c r="H481" s="107"/>
      <c r="I481" s="43"/>
      <c r="J481" s="43"/>
      <c r="K481" s="43"/>
      <c r="L481" s="43"/>
      <c r="M481" s="43"/>
      <c r="N481" s="43"/>
      <c r="O481" s="43"/>
      <c r="P481" s="43"/>
      <c r="Q481" s="43"/>
      <c r="R481" s="43"/>
      <c r="S481" s="43"/>
    </row>
    <row r="482" spans="1:19" ht="15.75">
      <c r="A482" s="107"/>
      <c r="B482" s="107"/>
      <c r="C482" s="397"/>
      <c r="D482" s="107"/>
      <c r="E482" s="107"/>
      <c r="F482" s="107"/>
      <c r="G482" s="107"/>
      <c r="H482" s="107"/>
      <c r="I482" s="43"/>
      <c r="J482" s="43"/>
      <c r="K482" s="43"/>
      <c r="L482" s="43"/>
      <c r="M482" s="43"/>
      <c r="N482" s="43"/>
      <c r="O482" s="43"/>
      <c r="P482" s="43"/>
      <c r="Q482" s="43"/>
      <c r="R482" s="43"/>
      <c r="S482" s="43"/>
    </row>
    <row r="483" spans="1:19" ht="15.75">
      <c r="A483" s="107"/>
      <c r="B483" s="107"/>
      <c r="C483" s="397"/>
      <c r="D483" s="107"/>
      <c r="E483" s="107"/>
      <c r="F483" s="107"/>
      <c r="G483" s="107"/>
      <c r="H483" s="107"/>
      <c r="I483" s="43"/>
      <c r="J483" s="43"/>
      <c r="K483" s="43"/>
      <c r="L483" s="43"/>
      <c r="M483" s="43"/>
      <c r="N483" s="43"/>
      <c r="O483" s="43"/>
      <c r="P483" s="43"/>
      <c r="Q483" s="43"/>
      <c r="R483" s="43"/>
      <c r="S483" s="43"/>
    </row>
    <row r="484" spans="1:19" ht="15.75">
      <c r="A484" s="43"/>
      <c r="B484" s="43"/>
      <c r="C484" s="49"/>
      <c r="D484" s="43"/>
      <c r="E484" s="43"/>
      <c r="F484" s="43"/>
      <c r="G484" s="43"/>
      <c r="H484" s="43"/>
      <c r="I484" s="43"/>
      <c r="J484" s="43"/>
      <c r="K484" s="43"/>
      <c r="L484" s="43"/>
      <c r="M484" s="43"/>
      <c r="N484" s="43"/>
      <c r="O484" s="43"/>
      <c r="P484" s="43"/>
      <c r="Q484" s="43"/>
      <c r="R484" s="43"/>
      <c r="S484" s="43"/>
    </row>
    <row r="485" spans="1:19" ht="15.75">
      <c r="A485" s="43"/>
      <c r="B485" s="43"/>
      <c r="C485" s="49"/>
      <c r="D485" s="43"/>
      <c r="E485" s="43"/>
      <c r="F485" s="43"/>
      <c r="G485" s="43"/>
      <c r="H485" s="43"/>
      <c r="I485" s="43"/>
      <c r="J485" s="43"/>
      <c r="K485" s="43"/>
      <c r="L485" s="43"/>
      <c r="M485" s="43"/>
      <c r="N485" s="43"/>
      <c r="O485" s="43"/>
      <c r="P485" s="43"/>
      <c r="Q485" s="43"/>
      <c r="R485" s="43"/>
      <c r="S485" s="43"/>
    </row>
    <row r="486" spans="1:19" ht="15.75">
      <c r="A486" s="43"/>
      <c r="B486" s="43"/>
      <c r="C486" s="49"/>
      <c r="D486" s="43"/>
      <c r="E486" s="43"/>
      <c r="F486" s="43"/>
      <c r="G486" s="43"/>
      <c r="H486" s="43"/>
      <c r="I486" s="43"/>
      <c r="J486" s="43"/>
      <c r="K486" s="43"/>
      <c r="L486" s="43"/>
      <c r="M486" s="43"/>
      <c r="N486" s="43"/>
      <c r="O486" s="43"/>
      <c r="P486" s="43"/>
      <c r="Q486" s="43"/>
      <c r="R486" s="43"/>
      <c r="S486" s="43"/>
    </row>
    <row r="487" spans="1:19" ht="15.75">
      <c r="A487" s="43"/>
      <c r="B487" s="43"/>
      <c r="C487" s="49"/>
      <c r="D487" s="43"/>
      <c r="E487" s="43"/>
      <c r="F487" s="43"/>
      <c r="G487" s="43"/>
      <c r="H487" s="43"/>
      <c r="I487" s="43"/>
      <c r="J487" s="43"/>
      <c r="K487" s="43"/>
      <c r="L487" s="43"/>
      <c r="M487" s="43"/>
      <c r="N487" s="43"/>
      <c r="O487" s="43"/>
      <c r="P487" s="43"/>
      <c r="Q487" s="43"/>
      <c r="R487" s="43"/>
      <c r="S487" s="43"/>
    </row>
    <row r="488" spans="1:19" ht="15.75">
      <c r="A488" s="43"/>
      <c r="B488" s="43"/>
      <c r="C488" s="49"/>
      <c r="D488" s="43"/>
      <c r="E488" s="43"/>
      <c r="F488" s="43"/>
      <c r="G488" s="43"/>
      <c r="H488" s="43"/>
      <c r="I488" s="43"/>
      <c r="J488" s="43"/>
      <c r="K488" s="43"/>
      <c r="L488" s="43"/>
      <c r="M488" s="43"/>
      <c r="N488" s="43"/>
      <c r="O488" s="43"/>
      <c r="P488" s="43"/>
      <c r="Q488" s="43"/>
      <c r="R488" s="43"/>
      <c r="S488" s="43"/>
    </row>
    <row r="489" spans="1:19" ht="15.75">
      <c r="A489" s="43"/>
      <c r="B489" s="43"/>
      <c r="C489" s="49"/>
      <c r="D489" s="43"/>
      <c r="E489" s="43"/>
      <c r="F489" s="43"/>
      <c r="G489" s="43"/>
      <c r="H489" s="43"/>
      <c r="I489" s="43"/>
      <c r="J489" s="43"/>
      <c r="K489" s="43"/>
      <c r="L489" s="43"/>
      <c r="M489" s="43"/>
      <c r="N489" s="43"/>
      <c r="O489" s="43"/>
      <c r="P489" s="43"/>
      <c r="Q489" s="43"/>
      <c r="R489" s="43"/>
      <c r="S489" s="43"/>
    </row>
    <row r="490" spans="1:19" ht="15.75">
      <c r="A490" s="43"/>
      <c r="B490" s="43"/>
      <c r="C490" s="49"/>
      <c r="D490" s="43"/>
      <c r="E490" s="43"/>
      <c r="F490" s="43"/>
      <c r="G490" s="43"/>
      <c r="H490" s="43"/>
      <c r="I490" s="43"/>
      <c r="J490" s="43"/>
      <c r="K490" s="43"/>
      <c r="L490" s="43"/>
      <c r="M490" s="43"/>
      <c r="N490" s="43"/>
      <c r="O490" s="43"/>
      <c r="P490" s="43"/>
      <c r="Q490" s="43"/>
      <c r="R490" s="43"/>
      <c r="S490" s="43"/>
    </row>
    <row r="491" spans="1:19" ht="15.75">
      <c r="A491" s="43"/>
      <c r="B491" s="43"/>
      <c r="C491" s="49"/>
      <c r="D491" s="43"/>
      <c r="E491" s="43"/>
      <c r="F491" s="43"/>
      <c r="G491" s="43"/>
      <c r="H491" s="43"/>
      <c r="I491" s="43"/>
      <c r="J491" s="43"/>
      <c r="K491" s="43"/>
      <c r="L491" s="43"/>
      <c r="M491" s="43"/>
      <c r="N491" s="43"/>
      <c r="O491" s="43"/>
      <c r="P491" s="43"/>
      <c r="Q491" s="43"/>
      <c r="R491" s="43"/>
      <c r="S491" s="43"/>
    </row>
    <row r="492" spans="1:19" ht="15.75">
      <c r="A492" s="43"/>
      <c r="B492" s="43"/>
      <c r="C492" s="49"/>
      <c r="D492" s="43"/>
      <c r="E492" s="43"/>
      <c r="F492" s="43"/>
      <c r="G492" s="43"/>
      <c r="H492" s="43"/>
      <c r="I492" s="43"/>
      <c r="J492" s="43"/>
      <c r="K492" s="43"/>
      <c r="L492" s="43"/>
      <c r="M492" s="43"/>
      <c r="N492" s="43"/>
      <c r="O492" s="43"/>
      <c r="P492" s="43"/>
      <c r="Q492" s="43"/>
      <c r="R492" s="43"/>
      <c r="S492" s="43"/>
    </row>
    <row r="493" spans="1:19" ht="15.75">
      <c r="A493" s="43"/>
      <c r="B493" s="43"/>
      <c r="C493" s="49"/>
      <c r="D493" s="43"/>
      <c r="E493" s="43"/>
      <c r="F493" s="43"/>
      <c r="G493" s="43"/>
      <c r="H493" s="43"/>
      <c r="I493" s="43"/>
      <c r="J493" s="43"/>
      <c r="K493" s="43"/>
      <c r="L493" s="43"/>
      <c r="M493" s="43"/>
      <c r="N493" s="43"/>
      <c r="O493" s="43"/>
      <c r="P493" s="43"/>
      <c r="Q493" s="43"/>
      <c r="R493" s="43"/>
      <c r="S493" s="43"/>
    </row>
    <row r="494" spans="1:19" ht="15.75">
      <c r="A494" s="43"/>
      <c r="B494" s="43"/>
      <c r="C494" s="49"/>
      <c r="D494" s="43"/>
      <c r="E494" s="43"/>
      <c r="F494" s="43"/>
      <c r="G494" s="43"/>
      <c r="H494" s="43"/>
      <c r="I494" s="43"/>
      <c r="J494" s="43"/>
      <c r="K494" s="43"/>
      <c r="L494" s="43"/>
      <c r="M494" s="43"/>
      <c r="N494" s="43"/>
      <c r="O494" s="43"/>
      <c r="P494" s="43"/>
      <c r="Q494" s="43"/>
      <c r="R494" s="43"/>
      <c r="S494" s="43"/>
    </row>
    <row r="495" spans="1:19" ht="15.75">
      <c r="A495" s="43"/>
      <c r="B495" s="43"/>
      <c r="C495" s="49"/>
      <c r="D495" s="43"/>
      <c r="E495" s="43"/>
      <c r="F495" s="43"/>
      <c r="G495" s="43"/>
      <c r="H495" s="43"/>
      <c r="I495" s="43"/>
      <c r="J495" s="43"/>
      <c r="K495" s="43"/>
      <c r="L495" s="43"/>
      <c r="M495" s="43"/>
      <c r="N495" s="43"/>
      <c r="O495" s="43"/>
      <c r="P495" s="43"/>
      <c r="Q495" s="43"/>
      <c r="R495" s="43"/>
      <c r="S495" s="43"/>
    </row>
    <row r="496" spans="1:19" ht="15.75">
      <c r="A496" s="43"/>
      <c r="B496" s="43"/>
      <c r="C496" s="49"/>
      <c r="D496" s="43"/>
      <c r="E496" s="43"/>
      <c r="F496" s="43"/>
      <c r="G496" s="43"/>
      <c r="H496" s="43"/>
      <c r="I496" s="43"/>
      <c r="J496" s="43"/>
      <c r="K496" s="43"/>
      <c r="L496" s="43"/>
      <c r="M496" s="43"/>
      <c r="N496" s="43"/>
      <c r="O496" s="43"/>
      <c r="P496" s="43"/>
      <c r="Q496" s="43"/>
      <c r="R496" s="43"/>
      <c r="S496" s="43"/>
    </row>
    <row r="497" spans="1:19" ht="15.75">
      <c r="A497" s="43"/>
      <c r="B497" s="43"/>
      <c r="C497" s="49"/>
      <c r="D497" s="43"/>
      <c r="E497" s="43"/>
      <c r="F497" s="43"/>
      <c r="G497" s="43"/>
      <c r="H497" s="43"/>
      <c r="I497" s="43"/>
      <c r="J497" s="43"/>
      <c r="K497" s="43"/>
      <c r="L497" s="43"/>
      <c r="M497" s="43"/>
      <c r="N497" s="43"/>
      <c r="O497" s="43"/>
      <c r="P497" s="43"/>
      <c r="Q497" s="43"/>
      <c r="R497" s="43"/>
      <c r="S497" s="43"/>
    </row>
    <row r="498" spans="1:19" ht="15.75">
      <c r="A498" s="43"/>
      <c r="B498" s="43"/>
      <c r="C498" s="49"/>
      <c r="D498" s="43"/>
      <c r="E498" s="43"/>
      <c r="F498" s="43"/>
      <c r="G498" s="43"/>
      <c r="H498" s="43"/>
      <c r="I498" s="43"/>
      <c r="J498" s="43"/>
      <c r="K498" s="43"/>
      <c r="L498" s="43"/>
      <c r="M498" s="43"/>
      <c r="N498" s="43"/>
      <c r="O498" s="43"/>
      <c r="P498" s="43"/>
      <c r="Q498" s="43"/>
      <c r="R498" s="43"/>
      <c r="S498" s="43"/>
    </row>
    <row r="499" spans="1:19" ht="15.75">
      <c r="A499" s="43"/>
      <c r="B499" s="43"/>
      <c r="C499" s="49"/>
      <c r="D499" s="43"/>
      <c r="E499" s="43"/>
      <c r="F499" s="43"/>
      <c r="G499" s="43"/>
      <c r="H499" s="43"/>
      <c r="I499" s="43"/>
      <c r="J499" s="43"/>
      <c r="K499" s="43"/>
      <c r="L499" s="43"/>
      <c r="M499" s="43"/>
      <c r="N499" s="43"/>
      <c r="O499" s="43"/>
      <c r="P499" s="43"/>
      <c r="Q499" s="43"/>
      <c r="R499" s="43"/>
      <c r="S499" s="43"/>
    </row>
    <row r="500" spans="1:19" ht="15.75">
      <c r="A500" s="43"/>
      <c r="B500" s="43"/>
      <c r="C500" s="49"/>
      <c r="D500" s="43"/>
      <c r="E500" s="43"/>
      <c r="F500" s="43"/>
      <c r="G500" s="43"/>
      <c r="H500" s="43"/>
      <c r="I500" s="43"/>
      <c r="J500" s="43"/>
      <c r="K500" s="43"/>
      <c r="L500" s="43"/>
      <c r="M500" s="43"/>
      <c r="N500" s="43"/>
      <c r="O500" s="43"/>
      <c r="P500" s="43"/>
      <c r="Q500" s="43"/>
      <c r="R500" s="43"/>
      <c r="S500" s="43"/>
    </row>
    <row r="501" spans="1:19" ht="15.75">
      <c r="A501" s="43"/>
      <c r="B501" s="43"/>
      <c r="C501" s="49"/>
      <c r="D501" s="43"/>
      <c r="E501" s="43"/>
      <c r="F501" s="43"/>
      <c r="G501" s="43"/>
      <c r="H501" s="43"/>
      <c r="I501" s="43"/>
      <c r="J501" s="43"/>
      <c r="K501" s="43"/>
      <c r="L501" s="43"/>
      <c r="M501" s="43"/>
      <c r="N501" s="43"/>
      <c r="O501" s="43"/>
      <c r="P501" s="43"/>
      <c r="Q501" s="43"/>
      <c r="R501" s="43"/>
      <c r="S501" s="43"/>
    </row>
    <row r="502" spans="1:19" ht="15.75">
      <c r="A502" s="43"/>
      <c r="B502" s="43"/>
      <c r="C502" s="49"/>
      <c r="D502" s="43"/>
      <c r="E502" s="43"/>
      <c r="F502" s="43"/>
      <c r="G502" s="43"/>
      <c r="H502" s="43"/>
      <c r="I502" s="43"/>
      <c r="J502" s="43"/>
      <c r="K502" s="43"/>
      <c r="L502" s="43"/>
      <c r="M502" s="43"/>
      <c r="N502" s="43"/>
      <c r="O502" s="43"/>
      <c r="P502" s="43"/>
      <c r="Q502" s="43"/>
      <c r="R502" s="43"/>
      <c r="S502" s="43"/>
    </row>
    <row r="503" spans="1:19" ht="15.75">
      <c r="A503" s="43"/>
      <c r="B503" s="43"/>
      <c r="C503" s="49"/>
      <c r="D503" s="43"/>
      <c r="E503" s="43"/>
      <c r="F503" s="43"/>
      <c r="G503" s="43"/>
      <c r="H503" s="43"/>
      <c r="I503" s="43"/>
      <c r="J503" s="43"/>
      <c r="K503" s="43"/>
      <c r="L503" s="43"/>
      <c r="M503" s="43"/>
      <c r="N503" s="43"/>
      <c r="O503" s="43"/>
      <c r="P503" s="43"/>
      <c r="Q503" s="43"/>
      <c r="R503" s="43"/>
      <c r="S503" s="43"/>
    </row>
    <row r="504" spans="1:19" ht="15.75">
      <c r="A504" s="43"/>
      <c r="B504" s="43"/>
      <c r="C504" s="49"/>
      <c r="D504" s="43"/>
      <c r="E504" s="43"/>
      <c r="F504" s="43"/>
      <c r="G504" s="43"/>
      <c r="H504" s="43"/>
      <c r="I504" s="43"/>
      <c r="J504" s="43"/>
      <c r="K504" s="43"/>
      <c r="L504" s="43"/>
      <c r="M504" s="43"/>
      <c r="N504" s="43"/>
      <c r="O504" s="43"/>
      <c r="P504" s="43"/>
      <c r="Q504" s="43"/>
      <c r="R504" s="43"/>
      <c r="S504" s="43"/>
    </row>
    <row r="505" spans="1:19" ht="15.75">
      <c r="A505" s="43"/>
      <c r="B505" s="43"/>
      <c r="C505" s="49"/>
      <c r="D505" s="43"/>
      <c r="E505" s="43"/>
      <c r="F505" s="43"/>
      <c r="G505" s="43"/>
      <c r="H505" s="43"/>
      <c r="I505" s="43"/>
      <c r="J505" s="43"/>
      <c r="K505" s="43"/>
      <c r="L505" s="43"/>
      <c r="M505" s="43"/>
      <c r="N505" s="43"/>
      <c r="O505" s="43"/>
      <c r="P505" s="43"/>
      <c r="Q505" s="43"/>
      <c r="R505" s="43"/>
      <c r="S505" s="43"/>
    </row>
    <row r="506" spans="1:19" ht="15.75">
      <c r="A506" s="43"/>
      <c r="B506" s="43"/>
      <c r="C506" s="49"/>
      <c r="D506" s="43"/>
      <c r="E506" s="43"/>
      <c r="F506" s="43"/>
      <c r="G506" s="43"/>
      <c r="H506" s="43"/>
      <c r="I506" s="43"/>
      <c r="J506" s="43"/>
      <c r="K506" s="43"/>
      <c r="L506" s="43"/>
      <c r="M506" s="43"/>
      <c r="N506" s="43"/>
      <c r="O506" s="43"/>
      <c r="P506" s="43"/>
      <c r="Q506" s="43"/>
      <c r="R506" s="43"/>
      <c r="S506" s="43"/>
    </row>
    <row r="507" spans="1:19" ht="15.75">
      <c r="A507" s="43"/>
      <c r="B507" s="43"/>
      <c r="C507" s="49"/>
      <c r="D507" s="43"/>
      <c r="E507" s="43"/>
      <c r="F507" s="43"/>
      <c r="G507" s="43"/>
      <c r="H507" s="43"/>
      <c r="I507" s="43"/>
      <c r="J507" s="43"/>
      <c r="K507" s="43"/>
      <c r="L507" s="43"/>
      <c r="M507" s="43"/>
      <c r="N507" s="43"/>
      <c r="O507" s="43"/>
      <c r="P507" s="43"/>
      <c r="Q507" s="43"/>
      <c r="R507" s="43"/>
      <c r="S507" s="43"/>
    </row>
    <row r="508" spans="1:19" ht="15.75">
      <c r="A508" s="43"/>
      <c r="B508" s="43"/>
      <c r="C508" s="49"/>
      <c r="D508" s="43"/>
      <c r="E508" s="43"/>
      <c r="F508" s="43"/>
      <c r="G508" s="43"/>
      <c r="H508" s="43"/>
      <c r="I508" s="43"/>
      <c r="J508" s="43"/>
      <c r="K508" s="43"/>
      <c r="L508" s="43"/>
      <c r="M508" s="43"/>
      <c r="N508" s="43"/>
      <c r="O508" s="43"/>
      <c r="P508" s="43"/>
      <c r="Q508" s="43"/>
      <c r="R508" s="43"/>
      <c r="S508" s="43"/>
    </row>
    <row r="509" spans="1:19" ht="15.75">
      <c r="A509" s="43"/>
      <c r="B509" s="43"/>
      <c r="C509" s="49"/>
      <c r="D509" s="43"/>
      <c r="E509" s="43"/>
      <c r="F509" s="43"/>
      <c r="G509" s="43"/>
      <c r="H509" s="43"/>
      <c r="I509" s="43"/>
      <c r="J509" s="43"/>
      <c r="K509" s="43"/>
      <c r="L509" s="43"/>
      <c r="M509" s="43"/>
      <c r="N509" s="43"/>
      <c r="O509" s="43"/>
      <c r="P509" s="43"/>
      <c r="Q509" s="43"/>
      <c r="R509" s="43"/>
      <c r="S509" s="43"/>
    </row>
    <row r="510" spans="1:19" ht="15.75">
      <c r="A510" s="43"/>
      <c r="B510" s="43"/>
      <c r="C510" s="49"/>
      <c r="D510" s="43"/>
      <c r="E510" s="43"/>
      <c r="F510" s="43"/>
      <c r="G510" s="43"/>
      <c r="H510" s="43"/>
      <c r="I510" s="43"/>
      <c r="J510" s="43"/>
      <c r="K510" s="43"/>
      <c r="L510" s="43"/>
      <c r="M510" s="43"/>
      <c r="N510" s="43"/>
      <c r="O510" s="43"/>
      <c r="P510" s="43"/>
      <c r="Q510" s="43"/>
      <c r="R510" s="43"/>
      <c r="S510" s="43"/>
    </row>
    <row r="511" spans="1:19" ht="15.75">
      <c r="A511" s="43"/>
      <c r="B511" s="43"/>
      <c r="C511" s="49"/>
      <c r="D511" s="43"/>
      <c r="E511" s="43"/>
      <c r="F511" s="43"/>
      <c r="G511" s="43"/>
      <c r="H511" s="43"/>
      <c r="I511" s="43"/>
      <c r="J511" s="43"/>
      <c r="K511" s="43"/>
      <c r="L511" s="43"/>
      <c r="M511" s="43"/>
      <c r="N511" s="43"/>
      <c r="O511" s="43"/>
      <c r="P511" s="43"/>
      <c r="Q511" s="43"/>
      <c r="R511" s="43"/>
      <c r="S511" s="43"/>
    </row>
    <row r="512" spans="1:19" ht="15.75">
      <c r="A512" s="43"/>
      <c r="B512" s="43"/>
      <c r="C512" s="49"/>
      <c r="D512" s="43"/>
      <c r="E512" s="43"/>
      <c r="F512" s="43"/>
      <c r="G512" s="43"/>
      <c r="H512" s="43"/>
      <c r="I512" s="43"/>
      <c r="J512" s="43"/>
      <c r="K512" s="43"/>
      <c r="L512" s="43"/>
      <c r="M512" s="43"/>
      <c r="N512" s="43"/>
      <c r="O512" s="43"/>
      <c r="P512" s="43"/>
      <c r="Q512" s="43"/>
      <c r="R512" s="43"/>
      <c r="S512" s="43"/>
    </row>
    <row r="513" spans="1:19" ht="15.75">
      <c r="A513" s="43"/>
      <c r="B513" s="43"/>
      <c r="C513" s="49"/>
      <c r="D513" s="43"/>
      <c r="E513" s="43"/>
      <c r="F513" s="43"/>
      <c r="G513" s="43"/>
      <c r="H513" s="43"/>
      <c r="I513" s="43"/>
      <c r="J513" s="43"/>
      <c r="K513" s="43"/>
      <c r="L513" s="43"/>
      <c r="M513" s="43"/>
      <c r="N513" s="43"/>
      <c r="O513" s="43"/>
      <c r="P513" s="43"/>
      <c r="Q513" s="43"/>
      <c r="R513" s="43"/>
      <c r="S513" s="43"/>
    </row>
    <row r="514" spans="1:19" ht="15.75">
      <c r="A514" s="43"/>
      <c r="B514" s="43"/>
      <c r="C514" s="49"/>
      <c r="D514" s="43"/>
      <c r="E514" s="43"/>
      <c r="F514" s="43"/>
      <c r="G514" s="43"/>
      <c r="H514" s="43"/>
      <c r="I514" s="43"/>
      <c r="J514" s="43"/>
      <c r="K514" s="43"/>
      <c r="L514" s="43"/>
      <c r="M514" s="43"/>
      <c r="N514" s="43"/>
      <c r="O514" s="43"/>
      <c r="P514" s="43"/>
      <c r="Q514" s="43"/>
      <c r="R514" s="43"/>
      <c r="S514" s="43"/>
    </row>
    <row r="515" spans="1:19" ht="15.75">
      <c r="A515" s="43"/>
      <c r="B515" s="43"/>
      <c r="C515" s="49"/>
      <c r="D515" s="43"/>
      <c r="E515" s="43"/>
      <c r="F515" s="43"/>
      <c r="G515" s="43"/>
      <c r="H515" s="43"/>
      <c r="I515" s="43"/>
      <c r="J515" s="43"/>
      <c r="K515" s="43"/>
      <c r="L515" s="43"/>
      <c r="M515" s="43"/>
      <c r="N515" s="43"/>
      <c r="O515" s="43"/>
      <c r="P515" s="43"/>
      <c r="Q515" s="43"/>
      <c r="R515" s="43"/>
      <c r="S515" s="43"/>
    </row>
    <row r="516" spans="1:19" ht="15.75">
      <c r="A516" s="43"/>
      <c r="B516" s="43"/>
      <c r="C516" s="49"/>
      <c r="D516" s="43"/>
      <c r="E516" s="43"/>
      <c r="F516" s="43"/>
      <c r="G516" s="43"/>
      <c r="H516" s="43"/>
      <c r="I516" s="43"/>
      <c r="J516" s="43"/>
      <c r="K516" s="43"/>
      <c r="L516" s="43"/>
      <c r="M516" s="43"/>
      <c r="N516" s="43"/>
      <c r="O516" s="43"/>
      <c r="P516" s="43"/>
      <c r="Q516" s="43"/>
      <c r="R516" s="43"/>
      <c r="S516" s="43"/>
    </row>
    <row r="517" spans="1:19" ht="15.75">
      <c r="A517" s="43"/>
      <c r="B517" s="43"/>
      <c r="C517" s="49"/>
      <c r="D517" s="43"/>
      <c r="E517" s="43"/>
      <c r="F517" s="43"/>
      <c r="G517" s="43"/>
      <c r="H517" s="43"/>
      <c r="I517" s="43"/>
      <c r="J517" s="43"/>
      <c r="K517" s="43"/>
      <c r="L517" s="43"/>
      <c r="M517" s="43"/>
      <c r="N517" s="43"/>
      <c r="O517" s="43"/>
      <c r="P517" s="43"/>
      <c r="Q517" s="43"/>
      <c r="R517" s="43"/>
      <c r="S517" s="43"/>
    </row>
    <row r="518" spans="1:19" ht="15.75">
      <c r="A518" s="43"/>
      <c r="B518" s="43"/>
      <c r="C518" s="49"/>
      <c r="D518" s="43"/>
      <c r="E518" s="43"/>
      <c r="F518" s="43"/>
      <c r="G518" s="43"/>
      <c r="H518" s="43"/>
      <c r="I518" s="43"/>
      <c r="J518" s="43"/>
      <c r="K518" s="43"/>
      <c r="L518" s="43"/>
      <c r="M518" s="43"/>
      <c r="N518" s="43"/>
      <c r="O518" s="43"/>
      <c r="P518" s="43"/>
      <c r="Q518" s="43"/>
      <c r="R518" s="43"/>
      <c r="S518" s="43"/>
    </row>
    <row r="519" spans="1:19" ht="15.75">
      <c r="A519" s="43"/>
      <c r="B519" s="43"/>
      <c r="C519" s="49"/>
      <c r="D519" s="43"/>
      <c r="E519" s="43"/>
      <c r="F519" s="43"/>
      <c r="G519" s="43"/>
      <c r="H519" s="43"/>
      <c r="I519" s="43"/>
      <c r="J519" s="43"/>
      <c r="K519" s="43"/>
      <c r="L519" s="43"/>
      <c r="M519" s="43"/>
      <c r="N519" s="43"/>
      <c r="O519" s="43"/>
      <c r="P519" s="43"/>
      <c r="Q519" s="43"/>
      <c r="R519" s="43"/>
      <c r="S519" s="43"/>
    </row>
    <row r="520" spans="1:19" ht="15.75">
      <c r="A520" s="43"/>
      <c r="B520" s="43"/>
      <c r="C520" s="49"/>
      <c r="D520" s="43"/>
      <c r="E520" s="43"/>
      <c r="F520" s="43"/>
      <c r="G520" s="43"/>
      <c r="H520" s="43"/>
      <c r="I520" s="43"/>
      <c r="J520" s="43"/>
      <c r="K520" s="43"/>
      <c r="L520" s="43"/>
      <c r="M520" s="43"/>
      <c r="N520" s="43"/>
      <c r="O520" s="43"/>
      <c r="P520" s="43"/>
      <c r="Q520" s="43"/>
      <c r="R520" s="43"/>
      <c r="S520" s="43"/>
    </row>
    <row r="521" spans="1:19" ht="15.75">
      <c r="A521" s="43"/>
      <c r="B521" s="43"/>
      <c r="C521" s="49"/>
      <c r="D521" s="43"/>
      <c r="E521" s="43"/>
      <c r="F521" s="43"/>
      <c r="G521" s="43"/>
      <c r="H521" s="43"/>
      <c r="I521" s="43"/>
      <c r="J521" s="43"/>
      <c r="K521" s="43"/>
      <c r="L521" s="43"/>
      <c r="M521" s="43"/>
      <c r="N521" s="43"/>
      <c r="O521" s="43"/>
      <c r="P521" s="43"/>
      <c r="Q521" s="43"/>
      <c r="R521" s="43"/>
      <c r="S521" s="43"/>
    </row>
    <row r="522" spans="1:19" ht="15.75">
      <c r="A522" s="43"/>
      <c r="B522" s="43"/>
      <c r="C522" s="49"/>
      <c r="D522" s="43"/>
      <c r="E522" s="43"/>
      <c r="F522" s="43"/>
      <c r="G522" s="43"/>
      <c r="H522" s="43"/>
      <c r="I522" s="43"/>
      <c r="J522" s="43"/>
      <c r="K522" s="43"/>
      <c r="L522" s="43"/>
      <c r="M522" s="43"/>
      <c r="N522" s="43"/>
      <c r="O522" s="43"/>
      <c r="P522" s="43"/>
      <c r="Q522" s="43"/>
      <c r="R522" s="43"/>
      <c r="S522" s="43"/>
    </row>
    <row r="523" spans="1:19" ht="15.75">
      <c r="A523" s="43"/>
      <c r="B523" s="43"/>
      <c r="C523" s="49"/>
      <c r="D523" s="43"/>
      <c r="E523" s="43"/>
      <c r="F523" s="43"/>
      <c r="G523" s="43"/>
      <c r="H523" s="43"/>
      <c r="I523" s="43"/>
      <c r="J523" s="43"/>
      <c r="K523" s="43"/>
      <c r="L523" s="43"/>
      <c r="M523" s="43"/>
      <c r="N523" s="43"/>
      <c r="O523" s="43"/>
      <c r="P523" s="43"/>
      <c r="Q523" s="43"/>
      <c r="R523" s="43"/>
      <c r="S523" s="43"/>
    </row>
    <row r="524" spans="1:19" ht="15.75">
      <c r="A524" s="43"/>
      <c r="B524" s="43"/>
      <c r="C524" s="49"/>
      <c r="D524" s="43"/>
      <c r="E524" s="43"/>
      <c r="F524" s="43"/>
      <c r="G524" s="43"/>
      <c r="H524" s="43"/>
      <c r="I524" s="43"/>
      <c r="J524" s="43"/>
      <c r="K524" s="43"/>
      <c r="L524" s="43"/>
      <c r="M524" s="43"/>
      <c r="N524" s="43"/>
      <c r="O524" s="43"/>
      <c r="P524" s="43"/>
      <c r="Q524" s="43"/>
      <c r="R524" s="43"/>
      <c r="S524" s="43"/>
    </row>
    <row r="525" spans="1:19" ht="15.75">
      <c r="A525" s="43"/>
      <c r="B525" s="43"/>
      <c r="C525" s="49"/>
      <c r="D525" s="43"/>
      <c r="E525" s="43"/>
      <c r="F525" s="43"/>
      <c r="G525" s="43"/>
      <c r="H525" s="43"/>
      <c r="I525" s="43"/>
      <c r="J525" s="43"/>
      <c r="K525" s="43"/>
      <c r="L525" s="43"/>
      <c r="M525" s="43"/>
      <c r="N525" s="43"/>
      <c r="O525" s="43"/>
      <c r="P525" s="43"/>
      <c r="Q525" s="43"/>
      <c r="R525" s="43"/>
      <c r="S525" s="43"/>
    </row>
    <row r="526" spans="1:19" ht="15.75">
      <c r="A526" s="43"/>
      <c r="B526" s="43"/>
      <c r="C526" s="49"/>
      <c r="D526" s="43"/>
      <c r="E526" s="43"/>
      <c r="F526" s="43"/>
      <c r="G526" s="43"/>
      <c r="H526" s="43"/>
      <c r="I526" s="43"/>
      <c r="J526" s="43"/>
      <c r="K526" s="43"/>
      <c r="L526" s="43"/>
      <c r="M526" s="43"/>
      <c r="N526" s="43"/>
      <c r="O526" s="43"/>
      <c r="P526" s="43"/>
      <c r="Q526" s="43"/>
      <c r="R526" s="43"/>
      <c r="S526" s="43"/>
    </row>
    <row r="527" spans="1:19" ht="15.75">
      <c r="A527" s="43"/>
      <c r="B527" s="43"/>
      <c r="C527" s="49"/>
      <c r="D527" s="43"/>
      <c r="E527" s="43"/>
      <c r="F527" s="43"/>
      <c r="G527" s="43"/>
      <c r="H527" s="43"/>
      <c r="I527" s="43"/>
      <c r="J527" s="43"/>
      <c r="K527" s="43"/>
      <c r="L527" s="43"/>
      <c r="M527" s="43"/>
      <c r="N527" s="43"/>
      <c r="O527" s="43"/>
      <c r="P527" s="43"/>
      <c r="Q527" s="43"/>
      <c r="R527" s="43"/>
      <c r="S527" s="43"/>
    </row>
    <row r="528" spans="1:19" ht="15.75">
      <c r="A528" s="43"/>
      <c r="B528" s="43"/>
      <c r="C528" s="49"/>
      <c r="D528" s="43"/>
      <c r="E528" s="43"/>
      <c r="F528" s="43"/>
      <c r="G528" s="43"/>
      <c r="H528" s="43"/>
      <c r="I528" s="43"/>
      <c r="J528" s="43"/>
      <c r="K528" s="43"/>
      <c r="L528" s="43"/>
      <c r="M528" s="43"/>
      <c r="N528" s="43"/>
      <c r="O528" s="43"/>
      <c r="P528" s="43"/>
      <c r="Q528" s="43"/>
      <c r="R528" s="43"/>
      <c r="S528" s="43"/>
    </row>
    <row r="529" spans="1:19" ht="15.75">
      <c r="A529" s="43"/>
      <c r="B529" s="43"/>
      <c r="C529" s="49"/>
      <c r="D529" s="43"/>
      <c r="E529" s="43"/>
      <c r="F529" s="43"/>
      <c r="G529" s="43"/>
      <c r="H529" s="43"/>
      <c r="I529" s="43"/>
      <c r="J529" s="43"/>
      <c r="K529" s="43"/>
      <c r="L529" s="43"/>
      <c r="M529" s="43"/>
      <c r="N529" s="43"/>
      <c r="O529" s="43"/>
      <c r="P529" s="43"/>
      <c r="Q529" s="43"/>
      <c r="R529" s="43"/>
      <c r="S529" s="43"/>
    </row>
    <row r="530" spans="1:19" ht="15.75">
      <c r="A530" s="43"/>
      <c r="B530" s="43"/>
      <c r="C530" s="49"/>
      <c r="D530" s="43"/>
      <c r="E530" s="43"/>
      <c r="F530" s="43"/>
      <c r="G530" s="43"/>
      <c r="H530" s="43"/>
      <c r="I530" s="43"/>
      <c r="J530" s="43"/>
      <c r="K530" s="43"/>
      <c r="L530" s="43"/>
      <c r="M530" s="43"/>
      <c r="N530" s="43"/>
      <c r="O530" s="43"/>
      <c r="P530" s="43"/>
      <c r="Q530" s="43"/>
      <c r="R530" s="43"/>
      <c r="S530" s="43"/>
    </row>
    <row r="531" spans="1:19" ht="15.75">
      <c r="A531" s="43"/>
      <c r="B531" s="43"/>
      <c r="C531" s="49"/>
      <c r="D531" s="43"/>
      <c r="E531" s="43"/>
      <c r="F531" s="43"/>
      <c r="G531" s="43"/>
      <c r="H531" s="43"/>
      <c r="I531" s="43"/>
      <c r="J531" s="43"/>
      <c r="K531" s="43"/>
      <c r="L531" s="43"/>
      <c r="M531" s="43"/>
      <c r="N531" s="43"/>
      <c r="O531" s="43"/>
      <c r="P531" s="43"/>
      <c r="Q531" s="43"/>
      <c r="R531" s="43"/>
      <c r="S531" s="43"/>
    </row>
    <row r="532" spans="1:19" ht="15.75">
      <c r="A532" s="43"/>
      <c r="B532" s="43"/>
      <c r="C532" s="49"/>
      <c r="D532" s="43"/>
      <c r="E532" s="43"/>
      <c r="F532" s="43"/>
      <c r="G532" s="43"/>
      <c r="H532" s="43"/>
      <c r="I532" s="43"/>
      <c r="J532" s="43"/>
      <c r="K532" s="43"/>
      <c r="L532" s="43"/>
      <c r="M532" s="43"/>
      <c r="N532" s="43"/>
      <c r="O532" s="43"/>
      <c r="P532" s="43"/>
      <c r="Q532" s="43"/>
      <c r="R532" s="43"/>
      <c r="S532" s="43"/>
    </row>
    <row r="533" spans="1:19" ht="15.75">
      <c r="A533" s="43"/>
      <c r="B533" s="43"/>
      <c r="C533" s="49"/>
      <c r="D533" s="43"/>
      <c r="E533" s="43"/>
      <c r="F533" s="43"/>
      <c r="G533" s="43"/>
      <c r="H533" s="43"/>
      <c r="I533" s="43"/>
      <c r="J533" s="43"/>
      <c r="K533" s="43"/>
      <c r="L533" s="43"/>
      <c r="M533" s="43"/>
      <c r="N533" s="43"/>
      <c r="O533" s="43"/>
      <c r="P533" s="43"/>
      <c r="Q533" s="43"/>
      <c r="R533" s="43"/>
      <c r="S533" s="43"/>
    </row>
    <row r="534" spans="1:19" ht="15.75">
      <c r="A534" s="43"/>
      <c r="B534" s="43"/>
      <c r="C534" s="49"/>
      <c r="D534" s="43"/>
      <c r="E534" s="43"/>
      <c r="F534" s="43"/>
      <c r="G534" s="43"/>
      <c r="H534" s="43"/>
      <c r="I534" s="43"/>
      <c r="J534" s="43"/>
      <c r="K534" s="43"/>
      <c r="L534" s="43"/>
      <c r="M534" s="43"/>
      <c r="N534" s="43"/>
      <c r="O534" s="43"/>
      <c r="P534" s="43"/>
      <c r="Q534" s="43"/>
      <c r="R534" s="43"/>
      <c r="S534" s="43"/>
    </row>
    <row r="535" spans="1:19" ht="15.75">
      <c r="A535" s="43"/>
      <c r="B535" s="43"/>
      <c r="C535" s="49"/>
      <c r="D535" s="43"/>
      <c r="E535" s="43"/>
      <c r="F535" s="43"/>
      <c r="G535" s="43"/>
      <c r="H535" s="43"/>
      <c r="I535" s="43"/>
      <c r="J535" s="43"/>
      <c r="K535" s="43"/>
      <c r="L535" s="43"/>
      <c r="M535" s="43"/>
      <c r="N535" s="43"/>
      <c r="O535" s="43"/>
      <c r="P535" s="43"/>
      <c r="Q535" s="43"/>
      <c r="R535" s="43"/>
      <c r="S535" s="43"/>
    </row>
    <row r="536" spans="1:19" ht="15.75">
      <c r="A536" s="43"/>
      <c r="B536" s="43"/>
      <c r="C536" s="49"/>
      <c r="D536" s="43"/>
      <c r="E536" s="43"/>
      <c r="F536" s="43"/>
      <c r="G536" s="43"/>
      <c r="H536" s="43"/>
      <c r="I536" s="43"/>
      <c r="J536" s="43"/>
      <c r="K536" s="43"/>
      <c r="L536" s="43"/>
      <c r="M536" s="43"/>
      <c r="N536" s="43"/>
      <c r="O536" s="43"/>
      <c r="P536" s="43"/>
      <c r="Q536" s="43"/>
      <c r="R536" s="43"/>
      <c r="S536" s="43"/>
    </row>
    <row r="537" spans="1:19" ht="15.75">
      <c r="A537" s="43"/>
      <c r="B537" s="43"/>
      <c r="C537" s="49"/>
      <c r="D537" s="43"/>
      <c r="E537" s="43"/>
      <c r="F537" s="43"/>
      <c r="G537" s="43"/>
      <c r="H537" s="43"/>
      <c r="I537" s="43"/>
      <c r="J537" s="43"/>
      <c r="K537" s="43"/>
      <c r="L537" s="43"/>
      <c r="M537" s="43"/>
      <c r="N537" s="43"/>
      <c r="O537" s="43"/>
      <c r="P537" s="43"/>
      <c r="Q537" s="43"/>
      <c r="R537" s="43"/>
      <c r="S537" s="43"/>
    </row>
    <row r="538" spans="1:19" ht="15.75">
      <c r="A538" s="43"/>
      <c r="B538" s="43"/>
      <c r="C538" s="49"/>
      <c r="D538" s="43"/>
      <c r="E538" s="43"/>
      <c r="F538" s="43"/>
      <c r="G538" s="43"/>
      <c r="H538" s="43"/>
      <c r="I538" s="43"/>
      <c r="J538" s="43"/>
      <c r="K538" s="43"/>
      <c r="L538" s="43"/>
      <c r="M538" s="43"/>
      <c r="N538" s="43"/>
      <c r="O538" s="43"/>
      <c r="P538" s="43"/>
      <c r="Q538" s="43"/>
      <c r="R538" s="43"/>
      <c r="S538" s="43"/>
    </row>
    <row r="539" spans="1:19" ht="15.75">
      <c r="A539" s="43"/>
      <c r="B539" s="43"/>
      <c r="C539" s="49"/>
      <c r="D539" s="43"/>
      <c r="E539" s="43"/>
      <c r="F539" s="43"/>
      <c r="G539" s="43"/>
      <c r="H539" s="43"/>
      <c r="I539" s="43"/>
      <c r="J539" s="43"/>
      <c r="K539" s="43"/>
      <c r="L539" s="43"/>
      <c r="M539" s="43"/>
      <c r="N539" s="43"/>
      <c r="O539" s="43"/>
      <c r="P539" s="43"/>
      <c r="Q539" s="43"/>
      <c r="R539" s="43"/>
      <c r="S539" s="43"/>
    </row>
    <row r="540" spans="1:19" ht="15.75">
      <c r="A540" s="43"/>
      <c r="B540" s="43"/>
      <c r="C540" s="49"/>
      <c r="D540" s="43"/>
      <c r="E540" s="43"/>
      <c r="F540" s="43"/>
      <c r="G540" s="43"/>
      <c r="H540" s="43"/>
      <c r="I540" s="43"/>
      <c r="J540" s="43"/>
      <c r="K540" s="43"/>
      <c r="L540" s="43"/>
      <c r="M540" s="43"/>
      <c r="N540" s="43"/>
      <c r="O540" s="43"/>
      <c r="P540" s="43"/>
      <c r="Q540" s="43"/>
      <c r="R540" s="43"/>
      <c r="S540" s="43"/>
    </row>
    <row r="541" spans="1:19" ht="15.75">
      <c r="A541" s="43"/>
      <c r="B541" s="43"/>
      <c r="C541" s="49"/>
      <c r="D541" s="43"/>
      <c r="E541" s="43"/>
      <c r="F541" s="43"/>
      <c r="G541" s="43"/>
      <c r="H541" s="43"/>
      <c r="I541" s="43"/>
      <c r="J541" s="43"/>
      <c r="K541" s="43"/>
      <c r="L541" s="43"/>
      <c r="M541" s="43"/>
      <c r="N541" s="43"/>
      <c r="O541" s="43"/>
      <c r="P541" s="43"/>
      <c r="Q541" s="43"/>
      <c r="R541" s="43"/>
      <c r="S541" s="43"/>
    </row>
    <row r="542" spans="1:19" ht="15.75">
      <c r="A542" s="43"/>
      <c r="B542" s="43"/>
      <c r="C542" s="49"/>
      <c r="D542" s="43"/>
      <c r="E542" s="43"/>
      <c r="F542" s="43"/>
      <c r="G542" s="43"/>
      <c r="H542" s="43"/>
      <c r="I542" s="43"/>
      <c r="J542" s="43"/>
      <c r="K542" s="43"/>
      <c r="L542" s="43"/>
      <c r="M542" s="43"/>
      <c r="N542" s="43"/>
      <c r="O542" s="43"/>
      <c r="P542" s="43"/>
      <c r="Q542" s="43"/>
      <c r="R542" s="43"/>
      <c r="S542" s="43"/>
    </row>
    <row r="543" spans="1:19" ht="15.75">
      <c r="A543" s="43"/>
      <c r="B543" s="43"/>
      <c r="C543" s="49"/>
      <c r="D543" s="43"/>
      <c r="E543" s="43"/>
      <c r="F543" s="43"/>
      <c r="G543" s="43"/>
      <c r="H543" s="43"/>
      <c r="I543" s="43"/>
      <c r="J543" s="43"/>
      <c r="K543" s="43"/>
      <c r="L543" s="43"/>
      <c r="M543" s="43"/>
      <c r="N543" s="43"/>
      <c r="O543" s="43"/>
      <c r="P543" s="43"/>
      <c r="Q543" s="43"/>
      <c r="R543" s="43"/>
      <c r="S543" s="43"/>
    </row>
    <row r="544" spans="1:19" ht="15.75">
      <c r="A544" s="43"/>
      <c r="B544" s="43"/>
      <c r="C544" s="49"/>
      <c r="D544" s="43"/>
      <c r="E544" s="43"/>
      <c r="F544" s="43"/>
      <c r="G544" s="43"/>
      <c r="H544" s="43"/>
      <c r="I544" s="43"/>
      <c r="J544" s="43"/>
      <c r="K544" s="43"/>
      <c r="L544" s="43"/>
      <c r="M544" s="43"/>
      <c r="N544" s="43"/>
      <c r="O544" s="43"/>
      <c r="P544" s="43"/>
      <c r="Q544" s="43"/>
      <c r="R544" s="43"/>
      <c r="S544" s="43"/>
    </row>
    <row r="545" spans="1:19" ht="15.75">
      <c r="A545" s="43"/>
      <c r="B545" s="43"/>
      <c r="C545" s="49"/>
      <c r="D545" s="43"/>
      <c r="E545" s="43"/>
      <c r="F545" s="43"/>
      <c r="G545" s="43"/>
      <c r="H545" s="43"/>
      <c r="I545" s="43"/>
      <c r="J545" s="43"/>
      <c r="K545" s="43"/>
      <c r="L545" s="43"/>
      <c r="M545" s="43"/>
      <c r="N545" s="43"/>
      <c r="O545" s="43"/>
      <c r="P545" s="43"/>
      <c r="Q545" s="43"/>
      <c r="R545" s="43"/>
      <c r="S545" s="43"/>
    </row>
    <row r="546" spans="1:19" ht="15.75">
      <c r="A546" s="43"/>
      <c r="B546" s="43"/>
      <c r="C546" s="49"/>
      <c r="D546" s="43"/>
      <c r="E546" s="43"/>
      <c r="F546" s="43"/>
      <c r="G546" s="43"/>
      <c r="H546" s="43"/>
      <c r="I546" s="43"/>
      <c r="J546" s="43"/>
      <c r="K546" s="43"/>
      <c r="L546" s="43"/>
      <c r="M546" s="43"/>
      <c r="N546" s="43"/>
      <c r="O546" s="43"/>
      <c r="P546" s="43"/>
      <c r="Q546" s="43"/>
      <c r="R546" s="43"/>
      <c r="S546" s="43"/>
    </row>
    <row r="547" spans="1:19" ht="15.75">
      <c r="A547" s="43"/>
      <c r="B547" s="43"/>
      <c r="C547" s="49"/>
      <c r="D547" s="43"/>
      <c r="E547" s="43"/>
      <c r="F547" s="43"/>
      <c r="G547" s="43"/>
      <c r="H547" s="43"/>
      <c r="I547" s="43"/>
      <c r="J547" s="43"/>
      <c r="K547" s="43"/>
      <c r="L547" s="43"/>
      <c r="M547" s="43"/>
      <c r="N547" s="43"/>
      <c r="O547" s="43"/>
      <c r="P547" s="43"/>
      <c r="Q547" s="43"/>
      <c r="R547" s="43"/>
      <c r="S547" s="43"/>
    </row>
    <row r="548" spans="1:19" ht="15.75">
      <c r="A548" s="43"/>
      <c r="B548" s="43"/>
      <c r="C548" s="49"/>
      <c r="D548" s="43"/>
      <c r="E548" s="43"/>
      <c r="F548" s="43"/>
      <c r="G548" s="43"/>
      <c r="H548" s="43"/>
      <c r="I548" s="43"/>
      <c r="J548" s="43"/>
      <c r="K548" s="43"/>
      <c r="L548" s="43"/>
      <c r="M548" s="43"/>
      <c r="N548" s="43"/>
      <c r="O548" s="43"/>
      <c r="P548" s="43"/>
      <c r="Q548" s="43"/>
      <c r="R548" s="43"/>
      <c r="S548" s="43"/>
    </row>
    <row r="549" spans="1:19" ht="15.75">
      <c r="A549" s="43"/>
      <c r="B549" s="43"/>
      <c r="C549" s="49"/>
      <c r="D549" s="43"/>
      <c r="E549" s="43"/>
      <c r="F549" s="43"/>
      <c r="G549" s="43"/>
      <c r="H549" s="43"/>
      <c r="I549" s="43"/>
      <c r="J549" s="43"/>
      <c r="K549" s="43"/>
      <c r="L549" s="43"/>
      <c r="M549" s="43"/>
      <c r="N549" s="43"/>
      <c r="O549" s="43"/>
      <c r="P549" s="43"/>
      <c r="Q549" s="43"/>
      <c r="R549" s="43"/>
      <c r="S549" s="43"/>
    </row>
    <row r="550" spans="1:19" ht="15.75">
      <c r="A550" s="43"/>
      <c r="B550" s="43"/>
      <c r="C550" s="49"/>
      <c r="D550" s="43"/>
      <c r="E550" s="43"/>
      <c r="F550" s="43"/>
      <c r="G550" s="43"/>
      <c r="H550" s="43"/>
      <c r="I550" s="43"/>
      <c r="J550" s="43"/>
      <c r="K550" s="43"/>
      <c r="L550" s="43"/>
      <c r="M550" s="43"/>
      <c r="N550" s="43"/>
      <c r="O550" s="43"/>
      <c r="P550" s="43"/>
      <c r="Q550" s="43"/>
      <c r="R550" s="43"/>
      <c r="S550" s="43"/>
    </row>
    <row r="551" spans="1:19" ht="15.75">
      <c r="A551" s="43"/>
      <c r="B551" s="43"/>
      <c r="C551" s="49"/>
      <c r="D551" s="43"/>
      <c r="E551" s="43"/>
      <c r="F551" s="43"/>
      <c r="G551" s="43"/>
      <c r="H551" s="43"/>
      <c r="I551" s="43"/>
      <c r="J551" s="43"/>
      <c r="K551" s="43"/>
      <c r="L551" s="43"/>
      <c r="M551" s="43"/>
      <c r="N551" s="43"/>
      <c r="O551" s="43"/>
      <c r="P551" s="43"/>
      <c r="Q551" s="43"/>
      <c r="R551" s="43"/>
      <c r="S551" s="43"/>
    </row>
    <row r="552" spans="1:19" ht="15.75">
      <c r="A552" s="43"/>
      <c r="B552" s="43"/>
      <c r="C552" s="49"/>
      <c r="D552" s="43"/>
      <c r="E552" s="43"/>
      <c r="F552" s="43"/>
      <c r="G552" s="43"/>
      <c r="H552" s="43"/>
      <c r="I552" s="43"/>
      <c r="J552" s="43"/>
      <c r="K552" s="43"/>
      <c r="L552" s="43"/>
      <c r="M552" s="43"/>
      <c r="N552" s="43"/>
      <c r="O552" s="43"/>
      <c r="P552" s="43"/>
      <c r="Q552" s="43"/>
      <c r="R552" s="43"/>
      <c r="S552" s="43"/>
    </row>
    <row r="553" spans="1:19" ht="15.75">
      <c r="A553" s="43"/>
      <c r="B553" s="43"/>
      <c r="C553" s="49"/>
      <c r="D553" s="43"/>
      <c r="E553" s="43"/>
      <c r="F553" s="43"/>
      <c r="G553" s="43"/>
      <c r="H553" s="43"/>
      <c r="I553" s="43"/>
      <c r="J553" s="43"/>
      <c r="K553" s="43"/>
      <c r="L553" s="43"/>
      <c r="M553" s="43"/>
      <c r="N553" s="43"/>
      <c r="O553" s="43"/>
      <c r="P553" s="43"/>
      <c r="Q553" s="43"/>
      <c r="R553" s="43"/>
      <c r="S553" s="43"/>
    </row>
    <row r="554" spans="1:19" ht="15.75">
      <c r="A554" s="43"/>
      <c r="B554" s="43"/>
      <c r="C554" s="49"/>
      <c r="D554" s="43"/>
      <c r="E554" s="43"/>
      <c r="F554" s="43"/>
      <c r="G554" s="43"/>
      <c r="H554" s="43"/>
      <c r="I554" s="43"/>
      <c r="J554" s="43"/>
      <c r="K554" s="43"/>
      <c r="L554" s="43"/>
      <c r="M554" s="43"/>
      <c r="N554" s="43"/>
      <c r="O554" s="43"/>
      <c r="P554" s="43"/>
      <c r="Q554" s="43"/>
      <c r="R554" s="43"/>
      <c r="S554" s="43"/>
    </row>
    <row r="555" spans="1:19" ht="15.75">
      <c r="A555" s="43"/>
      <c r="B555" s="43"/>
      <c r="C555" s="49"/>
      <c r="D555" s="43"/>
      <c r="E555" s="43"/>
      <c r="F555" s="43"/>
      <c r="G555" s="43"/>
      <c r="H555" s="43"/>
      <c r="I555" s="43"/>
      <c r="J555" s="43"/>
      <c r="K555" s="43"/>
      <c r="L555" s="43"/>
      <c r="M555" s="43"/>
      <c r="N555" s="43"/>
      <c r="O555" s="43"/>
      <c r="P555" s="43"/>
      <c r="Q555" s="43"/>
      <c r="R555" s="43"/>
      <c r="S555" s="43"/>
    </row>
    <row r="556" spans="1:19" ht="15.75">
      <c r="A556" s="43"/>
      <c r="B556" s="43"/>
      <c r="C556" s="49"/>
      <c r="D556" s="43"/>
      <c r="E556" s="43"/>
      <c r="F556" s="43"/>
      <c r="G556" s="43"/>
      <c r="H556" s="43"/>
      <c r="I556" s="43"/>
      <c r="J556" s="43"/>
      <c r="K556" s="43"/>
      <c r="L556" s="43"/>
      <c r="M556" s="43"/>
      <c r="N556" s="43"/>
      <c r="O556" s="43"/>
      <c r="P556" s="43"/>
      <c r="Q556" s="43"/>
      <c r="R556" s="43"/>
      <c r="S556" s="43"/>
    </row>
    <row r="557" spans="1:19" ht="15.75">
      <c r="A557" s="43"/>
      <c r="B557" s="43"/>
      <c r="C557" s="49"/>
      <c r="D557" s="43"/>
      <c r="E557" s="43"/>
      <c r="F557" s="43"/>
      <c r="G557" s="43"/>
      <c r="H557" s="43"/>
      <c r="I557" s="43"/>
      <c r="J557" s="43"/>
      <c r="K557" s="43"/>
      <c r="L557" s="43"/>
      <c r="M557" s="43"/>
      <c r="N557" s="43"/>
      <c r="O557" s="43"/>
      <c r="P557" s="43"/>
      <c r="Q557" s="43"/>
      <c r="R557" s="43"/>
      <c r="S557" s="43"/>
    </row>
    <row r="558" spans="1:19" ht="15.75">
      <c r="A558" s="43"/>
      <c r="B558" s="43"/>
      <c r="C558" s="49"/>
      <c r="D558" s="43"/>
      <c r="E558" s="43"/>
      <c r="F558" s="43"/>
      <c r="G558" s="43"/>
      <c r="H558" s="43"/>
      <c r="I558" s="43"/>
      <c r="J558" s="43"/>
      <c r="K558" s="43"/>
      <c r="L558" s="43"/>
      <c r="M558" s="43"/>
      <c r="N558" s="43"/>
      <c r="O558" s="43"/>
      <c r="P558" s="43"/>
      <c r="Q558" s="43"/>
      <c r="R558" s="43"/>
      <c r="S558" s="43"/>
    </row>
    <row r="559" spans="1:19" ht="15.75">
      <c r="A559" s="43"/>
      <c r="B559" s="43"/>
      <c r="C559" s="49"/>
      <c r="D559" s="43"/>
      <c r="E559" s="43"/>
      <c r="F559" s="43"/>
      <c r="G559" s="43"/>
      <c r="H559" s="43"/>
      <c r="I559" s="43"/>
      <c r="J559" s="43"/>
      <c r="K559" s="43"/>
      <c r="L559" s="43"/>
      <c r="M559" s="43"/>
      <c r="N559" s="43"/>
      <c r="O559" s="43"/>
      <c r="P559" s="43"/>
      <c r="Q559" s="43"/>
      <c r="R559" s="43"/>
      <c r="S559" s="43"/>
    </row>
    <row r="560" spans="1:19" ht="15.75">
      <c r="A560" s="43"/>
      <c r="B560" s="43"/>
      <c r="C560" s="49"/>
      <c r="D560" s="43"/>
      <c r="E560" s="43"/>
      <c r="F560" s="43"/>
      <c r="G560" s="43"/>
      <c r="H560" s="43"/>
      <c r="I560" s="43"/>
      <c r="J560" s="43"/>
      <c r="K560" s="43"/>
      <c r="L560" s="43"/>
      <c r="M560" s="43"/>
      <c r="N560" s="43"/>
      <c r="O560" s="43"/>
      <c r="P560" s="43"/>
      <c r="Q560" s="43"/>
      <c r="R560" s="43"/>
      <c r="S560" s="43"/>
    </row>
    <row r="561" spans="1:19" ht="15.75">
      <c r="A561" s="43"/>
      <c r="B561" s="43"/>
      <c r="C561" s="49"/>
      <c r="D561" s="43"/>
      <c r="E561" s="43"/>
      <c r="F561" s="43"/>
      <c r="G561" s="43"/>
      <c r="H561" s="43"/>
      <c r="I561" s="43"/>
      <c r="J561" s="43"/>
      <c r="K561" s="43"/>
      <c r="L561" s="43"/>
      <c r="M561" s="43"/>
      <c r="N561" s="43"/>
      <c r="O561" s="43"/>
      <c r="P561" s="43"/>
      <c r="Q561" s="43"/>
      <c r="R561" s="43"/>
      <c r="S561" s="43"/>
    </row>
    <row r="562" spans="1:19" ht="15.75">
      <c r="A562" s="43"/>
      <c r="B562" s="43"/>
      <c r="C562" s="49"/>
      <c r="D562" s="43"/>
      <c r="E562" s="43"/>
      <c r="F562" s="43"/>
      <c r="G562" s="43"/>
      <c r="H562" s="43"/>
      <c r="I562" s="43"/>
      <c r="J562" s="43"/>
      <c r="K562" s="43"/>
      <c r="L562" s="43"/>
      <c r="M562" s="43"/>
      <c r="N562" s="43"/>
      <c r="O562" s="43"/>
      <c r="P562" s="43"/>
      <c r="Q562" s="43"/>
      <c r="R562" s="43"/>
      <c r="S562" s="43"/>
    </row>
    <row r="563" spans="1:19" ht="15.75">
      <c r="A563" s="43"/>
      <c r="B563" s="43"/>
      <c r="C563" s="49"/>
      <c r="D563" s="43"/>
      <c r="E563" s="43"/>
      <c r="F563" s="43"/>
      <c r="G563" s="43"/>
      <c r="H563" s="43"/>
      <c r="I563" s="43"/>
      <c r="J563" s="43"/>
      <c r="K563" s="43"/>
      <c r="L563" s="43"/>
      <c r="M563" s="43"/>
      <c r="N563" s="43"/>
      <c r="O563" s="43"/>
      <c r="P563" s="43"/>
      <c r="Q563" s="43"/>
      <c r="R563" s="43"/>
      <c r="S563" s="43"/>
    </row>
    <row r="564" spans="1:19" ht="15.75">
      <c r="A564" s="43"/>
      <c r="B564" s="43"/>
      <c r="C564" s="49"/>
      <c r="D564" s="43"/>
      <c r="E564" s="43"/>
      <c r="F564" s="43"/>
      <c r="G564" s="43"/>
      <c r="H564" s="43"/>
      <c r="I564" s="43"/>
      <c r="J564" s="43"/>
      <c r="K564" s="43"/>
      <c r="L564" s="43"/>
      <c r="M564" s="43"/>
      <c r="N564" s="43"/>
      <c r="O564" s="43"/>
      <c r="P564" s="43"/>
      <c r="Q564" s="43"/>
      <c r="R564" s="43"/>
      <c r="S564" s="43"/>
    </row>
    <row r="565" spans="1:19" ht="15.75">
      <c r="A565" s="43"/>
      <c r="B565" s="43"/>
      <c r="C565" s="49"/>
      <c r="D565" s="43"/>
      <c r="E565" s="43"/>
      <c r="F565" s="43"/>
      <c r="G565" s="43"/>
      <c r="H565" s="43"/>
      <c r="I565" s="43"/>
      <c r="J565" s="43"/>
      <c r="K565" s="43"/>
      <c r="L565" s="43"/>
      <c r="M565" s="43"/>
      <c r="N565" s="43"/>
      <c r="O565" s="43"/>
      <c r="P565" s="43"/>
      <c r="Q565" s="43"/>
      <c r="R565" s="43"/>
      <c r="S565" s="43"/>
    </row>
    <row r="566" spans="1:19" ht="15.75">
      <c r="A566" s="43"/>
      <c r="B566" s="43"/>
      <c r="C566" s="49"/>
      <c r="D566" s="43"/>
      <c r="E566" s="43"/>
      <c r="F566" s="43"/>
      <c r="G566" s="43"/>
      <c r="H566" s="43"/>
      <c r="I566" s="43"/>
      <c r="J566" s="43"/>
      <c r="K566" s="43"/>
      <c r="L566" s="43"/>
      <c r="M566" s="43"/>
      <c r="N566" s="43"/>
      <c r="O566" s="43"/>
      <c r="P566" s="43"/>
      <c r="Q566" s="43"/>
      <c r="R566" s="43"/>
      <c r="S566" s="43"/>
    </row>
    <row r="567" spans="1:19" ht="15.75">
      <c r="A567" s="43"/>
      <c r="B567" s="43"/>
      <c r="C567" s="49"/>
      <c r="D567" s="43"/>
      <c r="E567" s="43"/>
      <c r="F567" s="43"/>
      <c r="G567" s="43"/>
      <c r="H567" s="43"/>
      <c r="I567" s="43"/>
      <c r="J567" s="43"/>
      <c r="K567" s="43"/>
      <c r="L567" s="43"/>
      <c r="M567" s="43"/>
      <c r="N567" s="43"/>
      <c r="O567" s="43"/>
      <c r="P567" s="43"/>
      <c r="Q567" s="43"/>
      <c r="R567" s="43"/>
      <c r="S567" s="43"/>
    </row>
    <row r="568" spans="1:19" ht="15.75">
      <c r="A568" s="43"/>
      <c r="B568" s="43"/>
      <c r="C568" s="49"/>
      <c r="D568" s="43"/>
      <c r="E568" s="43"/>
      <c r="F568" s="43"/>
      <c r="G568" s="43"/>
      <c r="H568" s="43"/>
      <c r="I568" s="43"/>
      <c r="J568" s="43"/>
      <c r="K568" s="43"/>
      <c r="L568" s="43"/>
      <c r="M568" s="43"/>
      <c r="N568" s="43"/>
      <c r="O568" s="43"/>
      <c r="P568" s="43"/>
      <c r="Q568" s="43"/>
      <c r="R568" s="43"/>
      <c r="S568" s="43"/>
    </row>
    <row r="569" spans="1:19" ht="15.75">
      <c r="A569" s="43"/>
      <c r="B569" s="43"/>
      <c r="C569" s="49"/>
      <c r="D569" s="43"/>
      <c r="E569" s="43"/>
      <c r="F569" s="43"/>
      <c r="G569" s="43"/>
      <c r="H569" s="43"/>
      <c r="I569" s="43"/>
      <c r="J569" s="43"/>
      <c r="K569" s="43"/>
      <c r="L569" s="43"/>
      <c r="M569" s="43"/>
      <c r="N569" s="43"/>
      <c r="O569" s="43"/>
      <c r="P569" s="43"/>
      <c r="Q569" s="43"/>
      <c r="R569" s="43"/>
      <c r="S569" s="43"/>
    </row>
    <row r="570" spans="1:19" ht="15.75">
      <c r="A570" s="43"/>
      <c r="B570" s="43"/>
      <c r="C570" s="49"/>
      <c r="D570" s="43"/>
      <c r="E570" s="43"/>
      <c r="F570" s="43"/>
      <c r="G570" s="43"/>
      <c r="H570" s="43"/>
      <c r="I570" s="43"/>
      <c r="J570" s="43"/>
      <c r="K570" s="43"/>
      <c r="L570" s="43"/>
      <c r="M570" s="43"/>
      <c r="N570" s="43"/>
      <c r="O570" s="43"/>
      <c r="P570" s="43"/>
      <c r="Q570" s="43"/>
      <c r="R570" s="43"/>
      <c r="S570" s="43"/>
    </row>
    <row r="571" spans="1:19" ht="15.75">
      <c r="A571" s="43"/>
      <c r="B571" s="43"/>
      <c r="C571" s="49"/>
      <c r="D571" s="43"/>
      <c r="E571" s="43"/>
      <c r="F571" s="43"/>
      <c r="G571" s="43"/>
      <c r="H571" s="43"/>
      <c r="I571" s="43"/>
      <c r="J571" s="43"/>
      <c r="K571" s="43"/>
      <c r="L571" s="43"/>
      <c r="M571" s="43"/>
      <c r="N571" s="43"/>
      <c r="O571" s="43"/>
      <c r="P571" s="43"/>
      <c r="Q571" s="43"/>
      <c r="R571" s="43"/>
      <c r="S571" s="43"/>
    </row>
    <row r="572" spans="1:19" ht="15.75">
      <c r="A572" s="43"/>
      <c r="B572" s="43"/>
      <c r="C572" s="49"/>
      <c r="D572" s="43"/>
      <c r="E572" s="43"/>
      <c r="F572" s="43"/>
      <c r="G572" s="43"/>
      <c r="H572" s="43"/>
      <c r="I572" s="43"/>
      <c r="J572" s="43"/>
      <c r="K572" s="43"/>
      <c r="L572" s="43"/>
      <c r="M572" s="43"/>
      <c r="N572" s="43"/>
      <c r="O572" s="43"/>
      <c r="P572" s="43"/>
      <c r="Q572" s="43"/>
      <c r="R572" s="43"/>
      <c r="S572" s="43"/>
    </row>
    <row r="573" spans="1:19" ht="15.75">
      <c r="A573" s="43"/>
      <c r="B573" s="43"/>
      <c r="C573" s="49"/>
      <c r="D573" s="43"/>
      <c r="E573" s="43"/>
      <c r="F573" s="43"/>
      <c r="G573" s="43"/>
      <c r="H573" s="43"/>
      <c r="I573" s="43"/>
      <c r="J573" s="43"/>
      <c r="K573" s="43"/>
      <c r="L573" s="43"/>
      <c r="M573" s="43"/>
      <c r="N573" s="43"/>
      <c r="O573" s="43"/>
      <c r="P573" s="43"/>
      <c r="Q573" s="43"/>
      <c r="R573" s="43"/>
      <c r="S573" s="43"/>
    </row>
    <row r="574" spans="1:19" ht="15.75">
      <c r="A574" s="43"/>
      <c r="B574" s="43"/>
      <c r="C574" s="49"/>
      <c r="D574" s="43"/>
      <c r="E574" s="43"/>
      <c r="F574" s="43"/>
      <c r="G574" s="43"/>
      <c r="H574" s="43"/>
      <c r="I574" s="43"/>
      <c r="J574" s="43"/>
      <c r="K574" s="43"/>
      <c r="L574" s="43"/>
      <c r="M574" s="43"/>
      <c r="N574" s="43"/>
      <c r="O574" s="43"/>
      <c r="P574" s="43"/>
      <c r="Q574" s="43"/>
      <c r="R574" s="43"/>
      <c r="S574" s="43"/>
    </row>
    <row r="575" spans="1:19" ht="15.75">
      <c r="A575" s="43"/>
      <c r="B575" s="43"/>
      <c r="C575" s="49"/>
      <c r="D575" s="43"/>
      <c r="E575" s="43"/>
      <c r="F575" s="43"/>
      <c r="G575" s="43"/>
      <c r="H575" s="43"/>
      <c r="I575" s="43"/>
      <c r="J575" s="43"/>
      <c r="K575" s="43"/>
      <c r="L575" s="43"/>
      <c r="M575" s="43"/>
      <c r="N575" s="43"/>
      <c r="O575" s="43"/>
      <c r="P575" s="43"/>
      <c r="Q575" s="43"/>
      <c r="R575" s="43"/>
      <c r="S575" s="43"/>
    </row>
    <row r="576" spans="1:19" ht="15.75">
      <c r="A576" s="43"/>
      <c r="B576" s="43"/>
      <c r="C576" s="49"/>
      <c r="D576" s="43"/>
      <c r="E576" s="43"/>
      <c r="F576" s="43"/>
      <c r="G576" s="43"/>
      <c r="H576" s="43"/>
      <c r="I576" s="43"/>
      <c r="J576" s="43"/>
      <c r="K576" s="43"/>
      <c r="L576" s="43"/>
      <c r="M576" s="43"/>
      <c r="N576" s="43"/>
      <c r="O576" s="43"/>
      <c r="P576" s="43"/>
      <c r="Q576" s="43"/>
      <c r="R576" s="43"/>
      <c r="S576" s="43"/>
    </row>
    <row r="577" spans="1:19" ht="15.75">
      <c r="A577" s="43"/>
      <c r="B577" s="43"/>
      <c r="C577" s="49"/>
      <c r="D577" s="43"/>
      <c r="E577" s="43"/>
      <c r="F577" s="43"/>
      <c r="G577" s="43"/>
      <c r="H577" s="43"/>
      <c r="I577" s="43"/>
      <c r="J577" s="43"/>
      <c r="K577" s="43"/>
      <c r="L577" s="43"/>
      <c r="M577" s="43"/>
      <c r="N577" s="43"/>
      <c r="O577" s="43"/>
      <c r="P577" s="43"/>
      <c r="Q577" s="43"/>
      <c r="R577" s="43"/>
      <c r="S577" s="43"/>
    </row>
    <row r="578" spans="1:19" ht="15.75">
      <c r="A578" s="43"/>
      <c r="B578" s="43"/>
      <c r="C578" s="49"/>
      <c r="D578" s="43"/>
      <c r="E578" s="43"/>
      <c r="F578" s="43"/>
      <c r="G578" s="43"/>
      <c r="H578" s="43"/>
      <c r="I578" s="43"/>
      <c r="J578" s="43"/>
      <c r="K578" s="43"/>
      <c r="L578" s="43"/>
      <c r="M578" s="43"/>
      <c r="N578" s="43"/>
      <c r="O578" s="43"/>
      <c r="P578" s="43"/>
      <c r="Q578" s="43"/>
      <c r="R578" s="43"/>
      <c r="S578" s="43"/>
    </row>
    <row r="579" spans="1:19" ht="15.75">
      <c r="A579" s="43"/>
      <c r="B579" s="43"/>
      <c r="C579" s="49"/>
      <c r="D579" s="43"/>
      <c r="E579" s="43"/>
      <c r="F579" s="43"/>
      <c r="G579" s="43"/>
      <c r="H579" s="43"/>
      <c r="I579" s="43"/>
      <c r="J579" s="43"/>
      <c r="K579" s="43"/>
      <c r="L579" s="43"/>
      <c r="M579" s="43"/>
      <c r="N579" s="43"/>
      <c r="O579" s="43"/>
      <c r="P579" s="43"/>
      <c r="Q579" s="43"/>
      <c r="R579" s="43"/>
      <c r="S579" s="43"/>
    </row>
    <row r="580" spans="1:19" ht="15.75">
      <c r="A580" s="43"/>
      <c r="B580" s="43"/>
      <c r="C580" s="49"/>
      <c r="D580" s="43"/>
      <c r="E580" s="43"/>
      <c r="F580" s="43"/>
      <c r="G580" s="43"/>
      <c r="H580" s="43"/>
      <c r="I580" s="43"/>
      <c r="J580" s="43"/>
      <c r="K580" s="43"/>
      <c r="L580" s="43"/>
      <c r="M580" s="43"/>
      <c r="N580" s="43"/>
      <c r="O580" s="43"/>
      <c r="P580" s="43"/>
      <c r="Q580" s="43"/>
      <c r="R580" s="43"/>
      <c r="S580" s="43"/>
    </row>
    <row r="581" spans="1:19" ht="15.75">
      <c r="A581" s="43"/>
      <c r="B581" s="43"/>
      <c r="C581" s="49"/>
      <c r="D581" s="43"/>
      <c r="E581" s="43"/>
      <c r="F581" s="43"/>
      <c r="G581" s="43"/>
      <c r="H581" s="43"/>
      <c r="I581" s="43"/>
      <c r="J581" s="43"/>
      <c r="K581" s="43"/>
      <c r="L581" s="43"/>
      <c r="M581" s="43"/>
      <c r="N581" s="43"/>
      <c r="O581" s="43"/>
      <c r="P581" s="43"/>
      <c r="Q581" s="43"/>
      <c r="R581" s="43"/>
      <c r="S581" s="43"/>
    </row>
    <row r="582" spans="1:19" ht="15.75">
      <c r="A582" s="43"/>
      <c r="B582" s="43"/>
      <c r="C582" s="49"/>
      <c r="D582" s="43"/>
      <c r="E582" s="43"/>
      <c r="F582" s="43"/>
      <c r="G582" s="43"/>
      <c r="H582" s="43"/>
      <c r="I582" s="43"/>
      <c r="J582" s="43"/>
      <c r="K582" s="43"/>
      <c r="L582" s="43"/>
      <c r="M582" s="43"/>
      <c r="N582" s="43"/>
      <c r="O582" s="43"/>
      <c r="P582" s="43"/>
      <c r="Q582" s="43"/>
      <c r="R582" s="43"/>
      <c r="S582" s="43"/>
    </row>
    <row r="583" spans="1:19" ht="15.75">
      <c r="A583" s="43"/>
      <c r="B583" s="43"/>
      <c r="C583" s="49"/>
      <c r="D583" s="43"/>
      <c r="E583" s="43"/>
      <c r="F583" s="43"/>
      <c r="G583" s="43"/>
      <c r="H583" s="43"/>
      <c r="I583" s="43"/>
      <c r="J583" s="43"/>
      <c r="K583" s="43"/>
      <c r="L583" s="43"/>
      <c r="M583" s="43"/>
      <c r="N583" s="43"/>
      <c r="O583" s="43"/>
      <c r="P583" s="43"/>
      <c r="Q583" s="43"/>
      <c r="R583" s="43"/>
      <c r="S583" s="43"/>
    </row>
    <row r="584" spans="1:19" ht="15.75">
      <c r="A584" s="43"/>
      <c r="B584" s="43"/>
      <c r="C584" s="49"/>
      <c r="D584" s="43"/>
      <c r="E584" s="43"/>
      <c r="F584" s="43"/>
      <c r="G584" s="43"/>
      <c r="H584" s="43"/>
      <c r="I584" s="43"/>
      <c r="J584" s="43"/>
      <c r="K584" s="43"/>
      <c r="L584" s="43"/>
      <c r="M584" s="43"/>
      <c r="N584" s="43"/>
      <c r="O584" s="43"/>
      <c r="P584" s="43"/>
      <c r="Q584" s="43"/>
      <c r="R584" s="43"/>
      <c r="S584" s="43"/>
    </row>
    <row r="585" spans="1:19" ht="15.75">
      <c r="A585" s="43"/>
      <c r="B585" s="43"/>
      <c r="C585" s="49"/>
      <c r="D585" s="43"/>
      <c r="E585" s="43"/>
      <c r="F585" s="43"/>
      <c r="G585" s="43"/>
      <c r="H585" s="43"/>
      <c r="I585" s="43"/>
      <c r="J585" s="43"/>
      <c r="K585" s="43"/>
      <c r="L585" s="43"/>
      <c r="M585" s="43"/>
      <c r="N585" s="43"/>
      <c r="O585" s="43"/>
      <c r="P585" s="43"/>
      <c r="Q585" s="43"/>
      <c r="R585" s="43"/>
      <c r="S585" s="43"/>
    </row>
    <row r="586" spans="1:19" ht="15.75">
      <c r="A586" s="43"/>
      <c r="B586" s="43"/>
      <c r="C586" s="49"/>
      <c r="D586" s="43"/>
      <c r="E586" s="43"/>
      <c r="F586" s="43"/>
      <c r="G586" s="43"/>
      <c r="H586" s="43"/>
      <c r="I586" s="43"/>
      <c r="J586" s="43"/>
      <c r="K586" s="43"/>
      <c r="L586" s="43"/>
      <c r="M586" s="43"/>
      <c r="N586" s="43"/>
      <c r="O586" s="43"/>
      <c r="P586" s="43"/>
      <c r="Q586" s="43"/>
      <c r="R586" s="43"/>
      <c r="S586" s="43"/>
    </row>
    <row r="587" spans="1:19" ht="15.75">
      <c r="A587" s="43"/>
      <c r="B587" s="43"/>
      <c r="C587" s="49"/>
      <c r="D587" s="43"/>
      <c r="E587" s="43"/>
      <c r="F587" s="43"/>
      <c r="G587" s="43"/>
      <c r="H587" s="43"/>
      <c r="I587" s="43"/>
      <c r="J587" s="43"/>
      <c r="K587" s="43"/>
      <c r="L587" s="43"/>
      <c r="M587" s="43"/>
      <c r="N587" s="43"/>
      <c r="O587" s="43"/>
      <c r="P587" s="43"/>
      <c r="Q587" s="43"/>
      <c r="R587" s="43"/>
      <c r="S587" s="43"/>
    </row>
    <row r="588" spans="1:19" ht="15.75">
      <c r="A588" s="43"/>
      <c r="B588" s="43"/>
      <c r="C588" s="49"/>
      <c r="D588" s="43"/>
      <c r="E588" s="43"/>
      <c r="F588" s="43"/>
      <c r="G588" s="43"/>
      <c r="H588" s="43"/>
      <c r="I588" s="43"/>
      <c r="J588" s="43"/>
      <c r="K588" s="43"/>
      <c r="L588" s="43"/>
      <c r="M588" s="43"/>
      <c r="N588" s="43"/>
      <c r="O588" s="43"/>
      <c r="P588" s="43"/>
      <c r="Q588" s="43"/>
      <c r="R588" s="43"/>
      <c r="S588" s="43"/>
    </row>
    <row r="589" spans="1:19" ht="15.75">
      <c r="A589" s="43"/>
      <c r="B589" s="43"/>
      <c r="C589" s="49"/>
      <c r="D589" s="43"/>
      <c r="E589" s="43"/>
      <c r="F589" s="43"/>
      <c r="G589" s="43"/>
      <c r="H589" s="43"/>
      <c r="I589" s="43"/>
      <c r="J589" s="43"/>
      <c r="K589" s="43"/>
      <c r="L589" s="43"/>
      <c r="M589" s="43"/>
      <c r="N589" s="43"/>
      <c r="O589" s="43"/>
      <c r="P589" s="43"/>
      <c r="Q589" s="43"/>
      <c r="R589" s="43"/>
      <c r="S589" s="43"/>
    </row>
    <row r="590" spans="1:19" ht="15.75">
      <c r="A590" s="43"/>
      <c r="B590" s="43"/>
      <c r="C590" s="49"/>
      <c r="D590" s="43"/>
      <c r="E590" s="43"/>
      <c r="F590" s="43"/>
      <c r="G590" s="43"/>
      <c r="H590" s="43"/>
      <c r="I590" s="43"/>
      <c r="J590" s="43"/>
      <c r="K590" s="43"/>
      <c r="L590" s="43"/>
      <c r="M590" s="43"/>
      <c r="N590" s="43"/>
      <c r="O590" s="43"/>
      <c r="P590" s="43"/>
      <c r="Q590" s="43"/>
      <c r="R590" s="43"/>
      <c r="S590" s="43"/>
    </row>
    <row r="591" spans="1:19" ht="15.75">
      <c r="A591" s="43"/>
      <c r="B591" s="43"/>
      <c r="C591" s="49"/>
      <c r="D591" s="43"/>
      <c r="E591" s="43"/>
      <c r="F591" s="43"/>
      <c r="G591" s="43"/>
      <c r="H591" s="43"/>
      <c r="I591" s="43"/>
      <c r="J591" s="43"/>
      <c r="K591" s="43"/>
      <c r="L591" s="43"/>
      <c r="M591" s="43"/>
      <c r="N591" s="43"/>
      <c r="O591" s="43"/>
      <c r="P591" s="43"/>
      <c r="Q591" s="43"/>
      <c r="R591" s="43"/>
      <c r="S591" s="43"/>
    </row>
    <row r="592" spans="1:19" ht="15.75">
      <c r="A592" s="43"/>
      <c r="B592" s="43"/>
      <c r="C592" s="49"/>
      <c r="D592" s="43"/>
      <c r="E592" s="43"/>
      <c r="F592" s="43"/>
      <c r="G592" s="43"/>
      <c r="H592" s="43"/>
      <c r="I592" s="43"/>
      <c r="J592" s="43"/>
      <c r="K592" s="43"/>
      <c r="L592" s="43"/>
      <c r="M592" s="43"/>
      <c r="N592" s="43"/>
      <c r="O592" s="43"/>
      <c r="P592" s="43"/>
      <c r="Q592" s="43"/>
      <c r="R592" s="43"/>
      <c r="S592" s="43"/>
    </row>
    <row r="593" spans="1:19" ht="15.75">
      <c r="A593" s="43"/>
      <c r="B593" s="43"/>
      <c r="C593" s="49"/>
      <c r="D593" s="43"/>
      <c r="E593" s="43"/>
      <c r="F593" s="43"/>
      <c r="G593" s="43"/>
      <c r="H593" s="43"/>
      <c r="I593" s="43"/>
      <c r="J593" s="43"/>
      <c r="K593" s="43"/>
      <c r="L593" s="43"/>
      <c r="M593" s="43"/>
      <c r="N593" s="43"/>
      <c r="O593" s="43"/>
      <c r="P593" s="43"/>
      <c r="Q593" s="43"/>
      <c r="R593" s="43"/>
      <c r="S593" s="43"/>
    </row>
    <row r="594" spans="1:19" ht="15.75">
      <c r="A594" s="43"/>
      <c r="B594" s="43"/>
      <c r="C594" s="49"/>
      <c r="D594" s="43"/>
      <c r="E594" s="43"/>
      <c r="F594" s="43"/>
      <c r="G594" s="43"/>
      <c r="H594" s="43"/>
      <c r="I594" s="43"/>
      <c r="J594" s="43"/>
      <c r="K594" s="43"/>
      <c r="L594" s="43"/>
      <c r="M594" s="43"/>
      <c r="N594" s="43"/>
      <c r="O594" s="43"/>
      <c r="P594" s="43"/>
      <c r="Q594" s="43"/>
      <c r="R594" s="43"/>
      <c r="S594" s="43"/>
    </row>
    <row r="595" spans="1:19" ht="15.75">
      <c r="A595" s="43"/>
      <c r="B595" s="43"/>
      <c r="C595" s="49"/>
      <c r="D595" s="43"/>
      <c r="E595" s="43"/>
      <c r="F595" s="43"/>
      <c r="G595" s="43"/>
      <c r="H595" s="43"/>
      <c r="I595" s="43"/>
      <c r="J595" s="43"/>
      <c r="K595" s="43"/>
      <c r="L595" s="43"/>
      <c r="M595" s="43"/>
      <c r="N595" s="43"/>
      <c r="O595" s="43"/>
      <c r="P595" s="43"/>
      <c r="Q595" s="43"/>
      <c r="R595" s="43"/>
      <c r="S595" s="43"/>
    </row>
    <row r="596" spans="1:19" ht="15.75">
      <c r="A596" s="43"/>
      <c r="B596" s="43"/>
      <c r="C596" s="49"/>
      <c r="D596" s="43"/>
      <c r="E596" s="43"/>
      <c r="F596" s="43"/>
      <c r="G596" s="43"/>
      <c r="H596" s="43"/>
      <c r="I596" s="43"/>
      <c r="J596" s="43"/>
      <c r="K596" s="43"/>
      <c r="L596" s="43"/>
      <c r="M596" s="43"/>
      <c r="N596" s="43"/>
      <c r="O596" s="43"/>
      <c r="P596" s="43"/>
      <c r="Q596" s="43"/>
      <c r="R596" s="43"/>
      <c r="S596" s="43"/>
    </row>
    <row r="597" spans="1:19" ht="15.75">
      <c r="A597" s="43"/>
      <c r="B597" s="43"/>
      <c r="C597" s="49"/>
      <c r="D597" s="43"/>
      <c r="E597" s="43"/>
      <c r="F597" s="43"/>
      <c r="G597" s="43"/>
      <c r="H597" s="43"/>
      <c r="I597" s="43"/>
      <c r="J597" s="43"/>
      <c r="K597" s="43"/>
      <c r="L597" s="43"/>
      <c r="M597" s="43"/>
      <c r="N597" s="43"/>
      <c r="O597" s="43"/>
      <c r="P597" s="43"/>
      <c r="Q597" s="43"/>
      <c r="R597" s="43"/>
      <c r="S597" s="43"/>
    </row>
    <row r="598" spans="1:19" ht="15.75">
      <c r="A598" s="43"/>
      <c r="B598" s="43"/>
      <c r="C598" s="49"/>
      <c r="D598" s="43"/>
      <c r="E598" s="43"/>
      <c r="F598" s="43"/>
      <c r="G598" s="43"/>
      <c r="H598" s="43"/>
      <c r="I598" s="43"/>
      <c r="J598" s="43"/>
      <c r="K598" s="43"/>
      <c r="L598" s="43"/>
      <c r="M598" s="43"/>
      <c r="N598" s="43"/>
      <c r="O598" s="43"/>
      <c r="P598" s="43"/>
      <c r="Q598" s="43"/>
      <c r="R598" s="43"/>
      <c r="S598" s="43"/>
    </row>
    <row r="599" spans="1:19" ht="15.75">
      <c r="A599" s="43"/>
      <c r="B599" s="43"/>
      <c r="C599" s="49"/>
      <c r="D599" s="43"/>
      <c r="E599" s="43"/>
      <c r="F599" s="43"/>
      <c r="G599" s="43"/>
      <c r="H599" s="43"/>
      <c r="I599" s="43"/>
      <c r="J599" s="43"/>
      <c r="K599" s="43"/>
      <c r="L599" s="43"/>
      <c r="M599" s="43"/>
      <c r="N599" s="43"/>
      <c r="O599" s="43"/>
      <c r="P599" s="43"/>
      <c r="Q599" s="43"/>
      <c r="R599" s="43"/>
      <c r="S599" s="43"/>
    </row>
    <row r="600" spans="1:19" ht="15.75">
      <c r="A600" s="43"/>
      <c r="B600" s="43"/>
      <c r="C600" s="49"/>
      <c r="D600" s="43"/>
      <c r="E600" s="43"/>
      <c r="F600" s="43"/>
      <c r="G600" s="43"/>
      <c r="H600" s="43"/>
      <c r="I600" s="43"/>
      <c r="J600" s="43"/>
      <c r="K600" s="43"/>
      <c r="L600" s="43"/>
      <c r="M600" s="43"/>
      <c r="N600" s="43"/>
      <c r="O600" s="43"/>
      <c r="P600" s="43"/>
      <c r="Q600" s="43"/>
      <c r="R600" s="43"/>
      <c r="S600" s="43"/>
    </row>
    <row r="601" spans="1:19" ht="15.75">
      <c r="A601" s="43"/>
      <c r="B601" s="43"/>
      <c r="C601" s="49"/>
      <c r="D601" s="43"/>
      <c r="E601" s="43"/>
      <c r="F601" s="43"/>
      <c r="G601" s="43"/>
      <c r="H601" s="43"/>
      <c r="I601" s="43"/>
      <c r="J601" s="43"/>
      <c r="K601" s="43"/>
      <c r="L601" s="43"/>
      <c r="M601" s="43"/>
      <c r="N601" s="43"/>
      <c r="O601" s="43"/>
      <c r="P601" s="43"/>
      <c r="Q601" s="43"/>
      <c r="R601" s="43"/>
      <c r="S601" s="43"/>
    </row>
    <row r="602" spans="1:19" ht="15.75">
      <c r="A602" s="43"/>
      <c r="B602" s="43"/>
      <c r="C602" s="49"/>
      <c r="D602" s="43"/>
      <c r="E602" s="43"/>
      <c r="F602" s="43"/>
      <c r="G602" s="43"/>
      <c r="H602" s="43"/>
      <c r="I602" s="43"/>
      <c r="J602" s="43"/>
      <c r="K602" s="43"/>
      <c r="L602" s="43"/>
      <c r="M602" s="43"/>
      <c r="N602" s="43"/>
      <c r="O602" s="43"/>
      <c r="P602" s="43"/>
      <c r="Q602" s="43"/>
      <c r="R602" s="43"/>
      <c r="S602" s="43"/>
    </row>
    <row r="603" spans="1:19" ht="15.75">
      <c r="A603" s="43"/>
      <c r="B603" s="43"/>
      <c r="C603" s="49"/>
      <c r="D603" s="43"/>
      <c r="E603" s="43"/>
      <c r="F603" s="43"/>
      <c r="G603" s="43"/>
      <c r="H603" s="43"/>
      <c r="I603" s="43"/>
      <c r="J603" s="43"/>
      <c r="K603" s="43"/>
      <c r="L603" s="43"/>
      <c r="M603" s="43"/>
      <c r="N603" s="43"/>
      <c r="O603" s="43"/>
      <c r="P603" s="43"/>
      <c r="Q603" s="43"/>
      <c r="R603" s="43"/>
      <c r="S603" s="43"/>
    </row>
    <row r="604" spans="1:19" ht="15.75">
      <c r="A604" s="43"/>
      <c r="B604" s="43"/>
      <c r="C604" s="49"/>
      <c r="D604" s="43"/>
      <c r="E604" s="43"/>
      <c r="F604" s="43"/>
      <c r="G604" s="43"/>
      <c r="H604" s="43"/>
      <c r="I604" s="43"/>
      <c r="J604" s="43"/>
      <c r="K604" s="43"/>
      <c r="L604" s="43"/>
      <c r="M604" s="43"/>
      <c r="N604" s="43"/>
      <c r="O604" s="43"/>
      <c r="P604" s="43"/>
      <c r="Q604" s="43"/>
      <c r="R604" s="43"/>
      <c r="S604" s="43"/>
    </row>
    <row r="605" spans="1:19" ht="15.75">
      <c r="A605" s="43"/>
      <c r="B605" s="43"/>
      <c r="C605" s="49"/>
      <c r="D605" s="43"/>
      <c r="E605" s="43"/>
      <c r="F605" s="43"/>
      <c r="G605" s="43"/>
      <c r="H605" s="43"/>
      <c r="I605" s="43"/>
      <c r="J605" s="43"/>
      <c r="K605" s="43"/>
      <c r="L605" s="43"/>
      <c r="M605" s="43"/>
      <c r="N605" s="43"/>
      <c r="O605" s="43"/>
      <c r="P605" s="43"/>
      <c r="Q605" s="43"/>
      <c r="R605" s="43"/>
      <c r="S605" s="43"/>
    </row>
    <row r="606" spans="1:19" ht="15.75">
      <c r="A606" s="43"/>
      <c r="B606" s="43"/>
      <c r="C606" s="49"/>
      <c r="D606" s="43"/>
      <c r="E606" s="43"/>
      <c r="F606" s="43"/>
      <c r="G606" s="43"/>
      <c r="H606" s="43"/>
      <c r="I606" s="43"/>
      <c r="J606" s="43"/>
      <c r="K606" s="43"/>
      <c r="L606" s="43"/>
      <c r="M606" s="43"/>
      <c r="N606" s="43"/>
      <c r="O606" s="43"/>
      <c r="P606" s="43"/>
      <c r="Q606" s="43"/>
      <c r="R606" s="43"/>
      <c r="S606" s="43"/>
    </row>
    <row r="607" spans="1:19" ht="15.75">
      <c r="A607" s="43"/>
      <c r="B607" s="43"/>
      <c r="C607" s="49"/>
      <c r="D607" s="43"/>
      <c r="E607" s="43"/>
      <c r="F607" s="43"/>
      <c r="G607" s="43"/>
      <c r="H607" s="43"/>
      <c r="I607" s="43"/>
      <c r="J607" s="43"/>
      <c r="K607" s="43"/>
      <c r="L607" s="43"/>
      <c r="M607" s="43"/>
      <c r="N607" s="43"/>
      <c r="O607" s="43"/>
      <c r="P607" s="43"/>
      <c r="Q607" s="43"/>
      <c r="R607" s="43"/>
      <c r="S607" s="43"/>
    </row>
    <row r="608" spans="1:19" ht="15.75">
      <c r="A608" s="43"/>
      <c r="B608" s="43"/>
      <c r="C608" s="49"/>
      <c r="D608" s="43"/>
      <c r="E608" s="43"/>
      <c r="F608" s="43"/>
      <c r="G608" s="43"/>
      <c r="H608" s="43"/>
      <c r="I608" s="43"/>
      <c r="J608" s="43"/>
      <c r="K608" s="43"/>
      <c r="L608" s="43"/>
      <c r="M608" s="43"/>
      <c r="N608" s="43"/>
      <c r="O608" s="43"/>
      <c r="P608" s="43"/>
      <c r="Q608" s="43"/>
      <c r="R608" s="43"/>
      <c r="S608" s="43"/>
    </row>
    <row r="609" spans="1:19" ht="15.75">
      <c r="A609" s="43"/>
      <c r="B609" s="43"/>
      <c r="C609" s="49"/>
      <c r="D609" s="43"/>
      <c r="E609" s="43"/>
      <c r="F609" s="43"/>
      <c r="G609" s="43"/>
      <c r="H609" s="43"/>
      <c r="I609" s="43"/>
      <c r="J609" s="43"/>
      <c r="K609" s="43"/>
      <c r="L609" s="43"/>
      <c r="M609" s="43"/>
      <c r="N609" s="43"/>
      <c r="O609" s="43"/>
      <c r="P609" s="43"/>
      <c r="Q609" s="43"/>
      <c r="R609" s="43"/>
      <c r="S609" s="43"/>
    </row>
    <row r="610" spans="1:19" ht="15.75">
      <c r="A610" s="43"/>
      <c r="B610" s="43"/>
      <c r="C610" s="49"/>
      <c r="D610" s="43"/>
      <c r="E610" s="43"/>
      <c r="F610" s="43"/>
      <c r="G610" s="43"/>
      <c r="H610" s="43"/>
      <c r="I610" s="43"/>
      <c r="J610" s="43"/>
      <c r="K610" s="43"/>
      <c r="L610" s="43"/>
      <c r="M610" s="43"/>
      <c r="N610" s="43"/>
      <c r="O610" s="43"/>
      <c r="P610" s="43"/>
      <c r="Q610" s="43"/>
      <c r="R610" s="43"/>
      <c r="S610" s="43"/>
    </row>
    <row r="611" spans="1:19" ht="15.75">
      <c r="A611" s="43"/>
      <c r="B611" s="43"/>
      <c r="C611" s="49"/>
      <c r="D611" s="43"/>
      <c r="E611" s="43"/>
      <c r="F611" s="43"/>
      <c r="G611" s="43"/>
      <c r="H611" s="43"/>
      <c r="I611" s="43"/>
      <c r="J611" s="43"/>
      <c r="K611" s="43"/>
      <c r="L611" s="43"/>
      <c r="M611" s="43"/>
      <c r="N611" s="43"/>
      <c r="O611" s="43"/>
      <c r="P611" s="43"/>
      <c r="Q611" s="43"/>
      <c r="R611" s="43"/>
      <c r="S611" s="43"/>
    </row>
    <row r="612" spans="1:19" ht="15.75">
      <c r="A612" s="43"/>
      <c r="B612" s="43"/>
      <c r="C612" s="49"/>
      <c r="D612" s="43"/>
      <c r="E612" s="43"/>
      <c r="F612" s="43"/>
      <c r="G612" s="43"/>
      <c r="H612" s="43"/>
      <c r="I612" s="43"/>
      <c r="J612" s="43"/>
      <c r="K612" s="43"/>
      <c r="L612" s="43"/>
      <c r="M612" s="43"/>
      <c r="N612" s="43"/>
      <c r="O612" s="43"/>
      <c r="P612" s="43"/>
      <c r="Q612" s="43"/>
      <c r="R612" s="43"/>
      <c r="S612" s="43"/>
    </row>
    <row r="613" spans="1:19" ht="15.75">
      <c r="A613" s="43"/>
      <c r="B613" s="43"/>
      <c r="C613" s="49"/>
      <c r="D613" s="43"/>
      <c r="E613" s="43"/>
      <c r="F613" s="43"/>
      <c r="G613" s="43"/>
      <c r="H613" s="43"/>
      <c r="I613" s="43"/>
      <c r="J613" s="43"/>
      <c r="K613" s="43"/>
      <c r="L613" s="43"/>
      <c r="M613" s="43"/>
      <c r="N613" s="43"/>
      <c r="O613" s="43"/>
      <c r="P613" s="43"/>
      <c r="Q613" s="43"/>
      <c r="R613" s="43"/>
      <c r="S613" s="43"/>
    </row>
    <row r="614" spans="1:19" ht="15.75">
      <c r="A614" s="43"/>
      <c r="B614" s="43"/>
      <c r="C614" s="49"/>
      <c r="D614" s="43"/>
      <c r="E614" s="43"/>
      <c r="F614" s="43"/>
      <c r="G614" s="43"/>
      <c r="H614" s="43"/>
      <c r="I614" s="43"/>
      <c r="J614" s="43"/>
      <c r="K614" s="43"/>
      <c r="L614" s="43"/>
      <c r="M614" s="43"/>
      <c r="N614" s="43"/>
      <c r="O614" s="43"/>
      <c r="P614" s="43"/>
      <c r="Q614" s="43"/>
      <c r="R614" s="43"/>
      <c r="S614" s="43"/>
    </row>
    <row r="615" spans="1:19" ht="15.75">
      <c r="A615" s="43"/>
      <c r="B615" s="43"/>
      <c r="C615" s="49"/>
      <c r="D615" s="43"/>
      <c r="E615" s="43"/>
      <c r="F615" s="43"/>
      <c r="G615" s="43"/>
      <c r="H615" s="43"/>
      <c r="I615" s="43"/>
      <c r="J615" s="43"/>
      <c r="K615" s="43"/>
      <c r="L615" s="43"/>
      <c r="M615" s="43"/>
      <c r="N615" s="43"/>
      <c r="O615" s="43"/>
      <c r="P615" s="43"/>
      <c r="Q615" s="43"/>
      <c r="R615" s="43"/>
      <c r="S615" s="43"/>
    </row>
    <row r="616" spans="1:19" ht="15.75">
      <c r="A616" s="43"/>
      <c r="B616" s="43"/>
      <c r="C616" s="49"/>
      <c r="D616" s="43"/>
      <c r="E616" s="43"/>
      <c r="F616" s="43"/>
      <c r="G616" s="43"/>
      <c r="H616" s="43"/>
      <c r="I616" s="43"/>
      <c r="J616" s="43"/>
      <c r="K616" s="43"/>
      <c r="L616" s="43"/>
      <c r="M616" s="43"/>
      <c r="N616" s="43"/>
      <c r="O616" s="43"/>
      <c r="P616" s="43"/>
      <c r="Q616" s="43"/>
      <c r="R616" s="43"/>
      <c r="S616" s="43"/>
    </row>
    <row r="617" spans="1:19" ht="15.75">
      <c r="A617" s="43"/>
      <c r="B617" s="43"/>
      <c r="C617" s="49"/>
      <c r="D617" s="43"/>
      <c r="E617" s="43"/>
      <c r="F617" s="43"/>
      <c r="G617" s="43"/>
      <c r="H617" s="43"/>
      <c r="I617" s="43"/>
      <c r="J617" s="43"/>
      <c r="K617" s="43"/>
      <c r="L617" s="43"/>
      <c r="M617" s="43"/>
      <c r="N617" s="43"/>
      <c r="O617" s="43"/>
      <c r="P617" s="43"/>
      <c r="Q617" s="43"/>
      <c r="R617" s="43"/>
      <c r="S617" s="43"/>
    </row>
    <row r="618" spans="1:19" ht="15.75">
      <c r="A618" s="43"/>
      <c r="B618" s="43"/>
      <c r="C618" s="49"/>
      <c r="D618" s="43"/>
      <c r="E618" s="43"/>
      <c r="F618" s="43"/>
      <c r="G618" s="43"/>
      <c r="H618" s="43"/>
      <c r="I618" s="43"/>
      <c r="J618" s="43"/>
      <c r="K618" s="43"/>
      <c r="L618" s="43"/>
      <c r="M618" s="43"/>
      <c r="N618" s="43"/>
      <c r="O618" s="43"/>
      <c r="P618" s="43"/>
      <c r="Q618" s="43"/>
      <c r="R618" s="43"/>
      <c r="S618" s="43"/>
    </row>
    <row r="619" spans="1:19" ht="15.75">
      <c r="A619" s="43"/>
      <c r="B619" s="43"/>
      <c r="C619" s="49"/>
      <c r="D619" s="43"/>
      <c r="E619" s="43"/>
      <c r="F619" s="43"/>
      <c r="G619" s="43"/>
      <c r="H619" s="43"/>
      <c r="I619" s="43"/>
      <c r="J619" s="43"/>
      <c r="K619" s="43"/>
      <c r="L619" s="43"/>
      <c r="M619" s="43"/>
      <c r="N619" s="43"/>
      <c r="O619" s="43"/>
      <c r="P619" s="43"/>
      <c r="Q619" s="43"/>
      <c r="R619" s="43"/>
      <c r="S619" s="43"/>
    </row>
    <row r="620" spans="1:19" ht="15.75">
      <c r="A620" s="43"/>
      <c r="B620" s="43"/>
      <c r="C620" s="49"/>
      <c r="D620" s="43"/>
      <c r="E620" s="43"/>
      <c r="F620" s="43"/>
      <c r="G620" s="43"/>
      <c r="H620" s="43"/>
      <c r="I620" s="43"/>
      <c r="J620" s="43"/>
      <c r="K620" s="43"/>
      <c r="L620" s="43"/>
      <c r="M620" s="43"/>
      <c r="N620" s="43"/>
      <c r="O620" s="43"/>
      <c r="P620" s="43"/>
      <c r="Q620" s="43"/>
      <c r="R620" s="43"/>
      <c r="S620" s="43"/>
    </row>
    <row r="621" spans="1:19" ht="15.75">
      <c r="A621" s="43"/>
      <c r="B621" s="43"/>
      <c r="C621" s="49"/>
      <c r="D621" s="43"/>
      <c r="E621" s="43"/>
      <c r="F621" s="43"/>
      <c r="G621" s="43"/>
      <c r="H621" s="43"/>
      <c r="I621" s="43"/>
      <c r="J621" s="43"/>
      <c r="K621" s="43"/>
      <c r="L621" s="43"/>
      <c r="M621" s="43"/>
      <c r="N621" s="43"/>
      <c r="O621" s="43"/>
      <c r="P621" s="43"/>
      <c r="Q621" s="43"/>
      <c r="R621" s="43"/>
      <c r="S621" s="43"/>
    </row>
    <row r="622" spans="1:19" ht="15.75">
      <c r="A622" s="43"/>
      <c r="B622" s="43"/>
      <c r="C622" s="49"/>
      <c r="D622" s="43"/>
      <c r="E622" s="43"/>
      <c r="F622" s="43"/>
      <c r="G622" s="43"/>
      <c r="H622" s="43"/>
      <c r="I622" s="43"/>
      <c r="J622" s="43"/>
      <c r="K622" s="43"/>
      <c r="L622" s="43"/>
      <c r="M622" s="43"/>
      <c r="N622" s="43"/>
      <c r="O622" s="43"/>
      <c r="P622" s="43"/>
      <c r="Q622" s="43"/>
      <c r="R622" s="43"/>
      <c r="S622" s="43"/>
    </row>
    <row r="623" spans="1:19" ht="15.75">
      <c r="A623" s="43"/>
      <c r="B623" s="43"/>
      <c r="C623" s="49"/>
      <c r="D623" s="43"/>
      <c r="E623" s="43"/>
      <c r="F623" s="43"/>
      <c r="G623" s="43"/>
      <c r="H623" s="43"/>
      <c r="I623" s="43"/>
      <c r="J623" s="43"/>
      <c r="K623" s="43"/>
      <c r="L623" s="43"/>
      <c r="M623" s="43"/>
      <c r="N623" s="43"/>
      <c r="O623" s="43"/>
      <c r="P623" s="43"/>
      <c r="Q623" s="43"/>
      <c r="R623" s="43"/>
      <c r="S623" s="43"/>
    </row>
    <row r="624" spans="1:19" ht="15.75">
      <c r="A624" s="43"/>
      <c r="B624" s="43"/>
      <c r="C624" s="49"/>
      <c r="D624" s="43"/>
      <c r="E624" s="43"/>
      <c r="F624" s="43"/>
      <c r="G624" s="43"/>
      <c r="H624" s="43"/>
      <c r="I624" s="43"/>
      <c r="J624" s="43"/>
      <c r="K624" s="43"/>
      <c r="L624" s="43"/>
      <c r="M624" s="43"/>
      <c r="N624" s="43"/>
      <c r="O624" s="43"/>
      <c r="P624" s="43"/>
      <c r="Q624" s="43"/>
      <c r="R624" s="43"/>
      <c r="S624" s="43"/>
    </row>
    <row r="625" spans="1:19" ht="15.75">
      <c r="A625" s="43"/>
      <c r="B625" s="43"/>
      <c r="C625" s="49"/>
      <c r="D625" s="43"/>
      <c r="E625" s="43"/>
      <c r="F625" s="43"/>
      <c r="G625" s="43"/>
      <c r="H625" s="43"/>
      <c r="I625" s="43"/>
      <c r="J625" s="43"/>
      <c r="K625" s="43"/>
      <c r="L625" s="43"/>
      <c r="M625" s="43"/>
      <c r="N625" s="43"/>
      <c r="O625" s="43"/>
      <c r="P625" s="43"/>
      <c r="Q625" s="43"/>
      <c r="R625" s="43"/>
      <c r="S625" s="43"/>
    </row>
    <row r="626" spans="1:19" ht="15.75">
      <c r="A626" s="43"/>
      <c r="B626" s="43"/>
      <c r="C626" s="49"/>
      <c r="D626" s="43"/>
      <c r="E626" s="43"/>
      <c r="F626" s="43"/>
      <c r="G626" s="43"/>
      <c r="H626" s="43"/>
      <c r="I626" s="43"/>
      <c r="J626" s="43"/>
      <c r="K626" s="43"/>
      <c r="L626" s="43"/>
      <c r="M626" s="43"/>
      <c r="N626" s="43"/>
      <c r="O626" s="43"/>
      <c r="P626" s="43"/>
      <c r="Q626" s="43"/>
      <c r="R626" s="43"/>
      <c r="S626" s="43"/>
    </row>
    <row r="627" spans="1:19" ht="15.75">
      <c r="A627" s="43"/>
      <c r="B627" s="43"/>
      <c r="C627" s="49"/>
      <c r="D627" s="43"/>
      <c r="E627" s="43"/>
      <c r="F627" s="43"/>
      <c r="G627" s="43"/>
      <c r="H627" s="43"/>
      <c r="I627" s="43"/>
      <c r="J627" s="43"/>
      <c r="K627" s="43"/>
      <c r="L627" s="43"/>
      <c r="M627" s="43"/>
      <c r="N627" s="43"/>
      <c r="O627" s="43"/>
      <c r="P627" s="43"/>
      <c r="Q627" s="43"/>
      <c r="R627" s="43"/>
      <c r="S627" s="43"/>
    </row>
    <row r="628" spans="1:19" ht="15.75">
      <c r="A628" s="43"/>
      <c r="B628" s="43"/>
      <c r="C628" s="49"/>
      <c r="D628" s="43"/>
      <c r="E628" s="43"/>
      <c r="F628" s="43"/>
      <c r="G628" s="43"/>
      <c r="H628" s="43"/>
      <c r="I628" s="43"/>
      <c r="J628" s="43"/>
      <c r="K628" s="43"/>
      <c r="L628" s="43"/>
      <c r="M628" s="43"/>
      <c r="N628" s="43"/>
      <c r="O628" s="43"/>
      <c r="P628" s="43"/>
      <c r="Q628" s="43"/>
      <c r="R628" s="43"/>
      <c r="S628" s="43"/>
    </row>
    <row r="629" spans="1:19" ht="15.75">
      <c r="A629" s="43"/>
      <c r="B629" s="43"/>
      <c r="C629" s="49"/>
      <c r="D629" s="43"/>
      <c r="E629" s="43"/>
      <c r="F629" s="43"/>
      <c r="G629" s="43"/>
      <c r="H629" s="43"/>
      <c r="I629" s="43"/>
      <c r="J629" s="43"/>
      <c r="K629" s="43"/>
      <c r="L629" s="43"/>
      <c r="M629" s="43"/>
      <c r="N629" s="43"/>
      <c r="O629" s="43"/>
      <c r="P629" s="43"/>
      <c r="Q629" s="43"/>
      <c r="R629" s="43"/>
      <c r="S629" s="43"/>
    </row>
    <row r="630" spans="1:19" ht="15.75">
      <c r="A630" s="43"/>
      <c r="B630" s="43"/>
      <c r="C630" s="49"/>
      <c r="D630" s="43"/>
      <c r="E630" s="43"/>
      <c r="F630" s="43"/>
      <c r="G630" s="43"/>
      <c r="H630" s="43"/>
      <c r="I630" s="43"/>
      <c r="J630" s="43"/>
      <c r="K630" s="43"/>
      <c r="L630" s="43"/>
      <c r="M630" s="43"/>
      <c r="N630" s="43"/>
      <c r="O630" s="43"/>
      <c r="P630" s="43"/>
      <c r="Q630" s="43"/>
      <c r="R630" s="43"/>
      <c r="S630" s="43"/>
    </row>
    <row r="631" spans="1:19" ht="15.75">
      <c r="A631" s="43"/>
      <c r="B631" s="43"/>
      <c r="C631" s="49"/>
      <c r="D631" s="43"/>
      <c r="E631" s="43"/>
      <c r="F631" s="43"/>
      <c r="G631" s="43"/>
      <c r="H631" s="43"/>
      <c r="I631" s="43"/>
      <c r="J631" s="43"/>
      <c r="K631" s="43"/>
      <c r="L631" s="43"/>
      <c r="M631" s="43"/>
      <c r="N631" s="43"/>
      <c r="O631" s="43"/>
      <c r="P631" s="43"/>
      <c r="Q631" s="43"/>
      <c r="R631" s="43"/>
      <c r="S631" s="43"/>
    </row>
    <row r="632" spans="1:19" ht="15.75">
      <c r="A632" s="43"/>
      <c r="B632" s="43"/>
      <c r="C632" s="49"/>
      <c r="D632" s="43"/>
      <c r="E632" s="43"/>
      <c r="F632" s="43"/>
      <c r="G632" s="43"/>
      <c r="H632" s="43"/>
      <c r="I632" s="43"/>
      <c r="J632" s="43"/>
      <c r="K632" s="43"/>
      <c r="L632" s="43"/>
      <c r="M632" s="43"/>
      <c r="N632" s="43"/>
      <c r="O632" s="43"/>
      <c r="P632" s="43"/>
      <c r="Q632" s="43"/>
      <c r="R632" s="43"/>
      <c r="S632" s="43"/>
    </row>
    <row r="633" spans="1:19" ht="15.75">
      <c r="A633" s="43"/>
      <c r="B633" s="43"/>
      <c r="C633" s="49"/>
      <c r="D633" s="43"/>
      <c r="E633" s="43"/>
      <c r="F633" s="43"/>
      <c r="G633" s="43"/>
      <c r="H633" s="43"/>
      <c r="I633" s="43"/>
      <c r="J633" s="43"/>
      <c r="K633" s="43"/>
      <c r="L633" s="43"/>
      <c r="M633" s="43"/>
      <c r="N633" s="43"/>
      <c r="O633" s="43"/>
      <c r="P633" s="43"/>
      <c r="Q633" s="43"/>
      <c r="R633" s="43"/>
      <c r="S633" s="43"/>
    </row>
    <row r="634" spans="1:19" ht="15.75">
      <c r="A634" s="43"/>
      <c r="B634" s="43"/>
      <c r="C634" s="49"/>
      <c r="D634" s="43"/>
      <c r="E634" s="43"/>
      <c r="F634" s="43"/>
      <c r="G634" s="43"/>
      <c r="H634" s="43"/>
      <c r="I634" s="43"/>
      <c r="J634" s="43"/>
      <c r="K634" s="43"/>
      <c r="L634" s="43"/>
      <c r="M634" s="43"/>
      <c r="N634" s="43"/>
      <c r="O634" s="43"/>
      <c r="P634" s="43"/>
      <c r="Q634" s="43"/>
      <c r="R634" s="43"/>
      <c r="S634" s="43"/>
    </row>
    <row r="635" spans="1:19" ht="15.75">
      <c r="A635" s="43"/>
      <c r="B635" s="43"/>
      <c r="C635" s="49"/>
      <c r="D635" s="43"/>
      <c r="E635" s="43"/>
      <c r="F635" s="43"/>
      <c r="G635" s="43"/>
      <c r="H635" s="43"/>
      <c r="I635" s="43"/>
      <c r="J635" s="43"/>
      <c r="K635" s="43"/>
      <c r="L635" s="43"/>
      <c r="M635" s="43"/>
      <c r="N635" s="43"/>
      <c r="O635" s="43"/>
      <c r="P635" s="43"/>
      <c r="Q635" s="43"/>
      <c r="R635" s="43"/>
      <c r="S635" s="43"/>
    </row>
    <row r="636" spans="1:19" ht="15.75">
      <c r="A636" s="43"/>
      <c r="B636" s="43"/>
      <c r="C636" s="49"/>
      <c r="D636" s="43"/>
      <c r="E636" s="43"/>
      <c r="F636" s="43"/>
      <c r="G636" s="43"/>
      <c r="H636" s="43"/>
      <c r="I636" s="43"/>
      <c r="J636" s="43"/>
      <c r="K636" s="43"/>
      <c r="L636" s="43"/>
      <c r="M636" s="43"/>
      <c r="N636" s="43"/>
      <c r="O636" s="43"/>
      <c r="P636" s="43"/>
      <c r="Q636" s="43"/>
      <c r="R636" s="43"/>
      <c r="S636" s="43"/>
    </row>
    <row r="637" spans="1:19" ht="15.75">
      <c r="A637" s="43"/>
      <c r="B637" s="43"/>
      <c r="C637" s="49"/>
      <c r="D637" s="43"/>
      <c r="E637" s="43"/>
      <c r="F637" s="43"/>
      <c r="G637" s="43"/>
      <c r="H637" s="43"/>
      <c r="I637" s="43"/>
      <c r="J637" s="43"/>
      <c r="K637" s="43"/>
      <c r="L637" s="43"/>
      <c r="M637" s="43"/>
      <c r="N637" s="43"/>
      <c r="O637" s="43"/>
      <c r="P637" s="43"/>
      <c r="Q637" s="43"/>
      <c r="R637" s="43"/>
      <c r="S637" s="43"/>
    </row>
    <row r="638" spans="1:19" ht="15.75">
      <c r="A638" s="43"/>
      <c r="B638" s="43"/>
      <c r="C638" s="49"/>
      <c r="D638" s="43"/>
      <c r="E638" s="43"/>
      <c r="F638" s="43"/>
      <c r="G638" s="43"/>
      <c r="H638" s="43"/>
      <c r="I638" s="43"/>
      <c r="J638" s="43"/>
      <c r="K638" s="43"/>
      <c r="L638" s="43"/>
      <c r="M638" s="43"/>
      <c r="N638" s="43"/>
      <c r="O638" s="43"/>
      <c r="P638" s="43"/>
      <c r="Q638" s="43"/>
      <c r="R638" s="43"/>
      <c r="S638" s="43"/>
    </row>
    <row r="639" spans="1:19" ht="15.75">
      <c r="A639" s="43"/>
      <c r="B639" s="43"/>
      <c r="C639" s="49"/>
      <c r="D639" s="43"/>
      <c r="E639" s="43"/>
      <c r="F639" s="43"/>
      <c r="G639" s="43"/>
      <c r="H639" s="43"/>
      <c r="I639" s="43"/>
      <c r="J639" s="43"/>
      <c r="K639" s="43"/>
      <c r="L639" s="43"/>
      <c r="M639" s="43"/>
      <c r="N639" s="43"/>
      <c r="O639" s="43"/>
      <c r="P639" s="43"/>
      <c r="Q639" s="43"/>
      <c r="R639" s="43"/>
      <c r="S639" s="43"/>
    </row>
  </sheetData>
  <sheetProtection password="C486" sheet="1" objects="1" scenarios="1"/>
  <mergeCells count="5">
    <mergeCell ref="B312:C312"/>
    <mergeCell ref="A313:A319"/>
    <mergeCell ref="A1:C1"/>
    <mergeCell ref="A2:C2"/>
    <mergeCell ref="A224:C224"/>
  </mergeCells>
  <pageMargins left="0.7" right="0.7" top="0.75" bottom="0.75" header="0.3" footer="0.3"/>
  <pageSetup paperSize="9" orientation="portrait" horizontalDpi="4294967292" verticalDpi="0" r:id="rId1"/>
  <drawing r:id="rId2"/>
  <tableParts count="8">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sheetPr codeName="Feuil9"/>
  <dimension ref="A1:J1222"/>
  <sheetViews>
    <sheetView topLeftCell="D1189" workbookViewId="0">
      <selection sqref="A1:C1"/>
    </sheetView>
  </sheetViews>
  <sheetFormatPr baseColWidth="10" defaultRowHeight="15"/>
  <cols>
    <col min="1" max="1" width="6.7109375" customWidth="1"/>
    <col min="2" max="2" width="36" customWidth="1"/>
    <col min="3" max="3" width="32.85546875" style="9" customWidth="1"/>
    <col min="4" max="4" width="14.7109375" customWidth="1"/>
    <col min="5" max="5" width="46.28515625" customWidth="1"/>
    <col min="6" max="6" width="29.5703125" customWidth="1"/>
    <col min="7" max="7" width="13.28515625" hidden="1" customWidth="1"/>
    <col min="8" max="8" width="8.5703125" customWidth="1"/>
    <col min="9" max="9" width="17.85546875" customWidth="1"/>
    <col min="10" max="10" width="62.140625" customWidth="1"/>
  </cols>
  <sheetData>
    <row r="1" spans="4:8" ht="29.25" customHeight="1">
      <c r="D1" s="1" t="s">
        <v>6</v>
      </c>
      <c r="E1" s="2" t="s">
        <v>7</v>
      </c>
      <c r="F1" s="1" t="s">
        <v>8</v>
      </c>
      <c r="G1" s="32"/>
      <c r="H1" s="32"/>
    </row>
    <row r="2" spans="4:8">
      <c r="D2" s="3" t="s">
        <v>9</v>
      </c>
      <c r="E2" s="4" t="s">
        <v>10</v>
      </c>
      <c r="F2" s="4" t="s">
        <v>11</v>
      </c>
      <c r="G2" s="33"/>
      <c r="H2" s="33"/>
    </row>
    <row r="3" spans="4:8">
      <c r="D3" s="5" t="s">
        <v>12</v>
      </c>
      <c r="E3" s="6" t="s">
        <v>13</v>
      </c>
      <c r="F3" s="6" t="s">
        <v>14</v>
      </c>
      <c r="G3" s="33"/>
      <c r="H3" s="33"/>
    </row>
    <row r="5" spans="4:8" ht="34.5" customHeight="1">
      <c r="D5" s="7" t="s">
        <v>6</v>
      </c>
      <c r="E5" s="2" t="s">
        <v>15</v>
      </c>
      <c r="F5" s="7" t="s">
        <v>16</v>
      </c>
      <c r="G5" s="32"/>
      <c r="H5" s="32"/>
    </row>
    <row r="6" spans="4:8">
      <c r="D6" s="3" t="s">
        <v>17</v>
      </c>
      <c r="E6" s="4" t="s">
        <v>18</v>
      </c>
      <c r="F6" s="4" t="s">
        <v>19</v>
      </c>
      <c r="G6" s="33"/>
      <c r="H6" s="33"/>
    </row>
    <row r="7" spans="4:8">
      <c r="D7" s="5" t="s">
        <v>20</v>
      </c>
      <c r="E7" s="6" t="s">
        <v>21</v>
      </c>
      <c r="F7" s="6" t="s">
        <v>22</v>
      </c>
      <c r="G7" s="33"/>
      <c r="H7" s="33"/>
    </row>
    <row r="8" spans="4:8">
      <c r="D8" s="5" t="s">
        <v>23</v>
      </c>
      <c r="E8" s="6" t="s">
        <v>24</v>
      </c>
      <c r="F8" s="6" t="s">
        <v>25</v>
      </c>
      <c r="G8" s="33"/>
      <c r="H8" s="33"/>
    </row>
    <row r="9" spans="4:8">
      <c r="D9" s="5" t="s">
        <v>26</v>
      </c>
      <c r="E9" s="6" t="s">
        <v>27</v>
      </c>
      <c r="F9" s="6" t="s">
        <v>28</v>
      </c>
      <c r="G9" s="33"/>
      <c r="H9" s="33"/>
    </row>
    <row r="10" spans="4:8">
      <c r="D10" s="5" t="s">
        <v>29</v>
      </c>
      <c r="E10" s="6" t="s">
        <v>30</v>
      </c>
      <c r="F10" s="6" t="s">
        <v>31</v>
      </c>
      <c r="G10" s="33"/>
      <c r="H10" s="33"/>
    </row>
    <row r="11" spans="4:8">
      <c r="D11" s="5" t="s">
        <v>32</v>
      </c>
      <c r="E11" s="6" t="s">
        <v>33</v>
      </c>
      <c r="F11" s="6" t="s">
        <v>34</v>
      </c>
      <c r="G11" s="33"/>
      <c r="H11" s="33"/>
    </row>
    <row r="12" spans="4:8">
      <c r="D12" s="5" t="s">
        <v>35</v>
      </c>
      <c r="E12" s="6" t="s">
        <v>36</v>
      </c>
      <c r="F12" s="6" t="s">
        <v>37</v>
      </c>
      <c r="G12" s="33"/>
      <c r="H12" s="33"/>
    </row>
    <row r="13" spans="4:8">
      <c r="D13" s="5" t="s">
        <v>38</v>
      </c>
      <c r="E13" s="6" t="s">
        <v>39</v>
      </c>
      <c r="F13" s="6" t="s">
        <v>40</v>
      </c>
      <c r="G13" s="33"/>
      <c r="H13" s="33"/>
    </row>
    <row r="14" spans="4:8">
      <c r="D14" s="5" t="s">
        <v>41</v>
      </c>
      <c r="E14" s="6" t="s">
        <v>42</v>
      </c>
      <c r="F14" s="6" t="s">
        <v>43</v>
      </c>
      <c r="G14" s="33"/>
      <c r="H14" s="33"/>
    </row>
    <row r="15" spans="4:8">
      <c r="D15" s="5" t="s">
        <v>35</v>
      </c>
      <c r="E15" s="6" t="s">
        <v>36</v>
      </c>
      <c r="F15" s="6" t="s">
        <v>37</v>
      </c>
      <c r="G15" s="33"/>
      <c r="H15" s="33"/>
    </row>
    <row r="17" spans="4:10" ht="31.5" customHeight="1">
      <c r="D17" s="7" t="s">
        <v>6</v>
      </c>
      <c r="E17" s="1" t="s">
        <v>44</v>
      </c>
      <c r="F17" s="2" t="s">
        <v>45</v>
      </c>
      <c r="G17" s="32"/>
      <c r="H17" s="32"/>
      <c r="J17" s="1" t="s">
        <v>5</v>
      </c>
    </row>
    <row r="18" spans="4:10">
      <c r="D18" s="3" t="s">
        <v>46</v>
      </c>
      <c r="E18" s="4" t="s">
        <v>47</v>
      </c>
      <c r="F18" s="4" t="s">
        <v>48</v>
      </c>
      <c r="G18" s="33"/>
      <c r="H18" s="33"/>
      <c r="J18" s="4" t="s">
        <v>47</v>
      </c>
    </row>
    <row r="19" spans="4:10">
      <c r="D19" s="5" t="s">
        <v>49</v>
      </c>
      <c r="E19" s="6" t="s">
        <v>50</v>
      </c>
      <c r="F19" s="6" t="s">
        <v>51</v>
      </c>
      <c r="G19" s="33"/>
      <c r="H19" s="33"/>
      <c r="J19" s="6" t="s">
        <v>50</v>
      </c>
    </row>
    <row r="20" spans="4:10">
      <c r="D20" s="5" t="s">
        <v>52</v>
      </c>
      <c r="E20" s="6" t="s">
        <v>18</v>
      </c>
      <c r="F20" s="6" t="s">
        <v>19</v>
      </c>
      <c r="G20" s="33"/>
      <c r="H20" s="33"/>
      <c r="J20" s="6" t="s">
        <v>18</v>
      </c>
    </row>
    <row r="21" spans="4:10">
      <c r="D21" s="5" t="s">
        <v>53</v>
      </c>
      <c r="E21" s="6" t="s">
        <v>54</v>
      </c>
      <c r="F21" s="6" t="s">
        <v>55</v>
      </c>
      <c r="G21" s="33"/>
      <c r="H21" s="33"/>
      <c r="J21" s="6" t="s">
        <v>54</v>
      </c>
    </row>
    <row r="22" spans="4:10">
      <c r="D22" s="5" t="s">
        <v>56</v>
      </c>
      <c r="E22" s="6" t="s">
        <v>57</v>
      </c>
      <c r="F22" s="6" t="s">
        <v>58</v>
      </c>
      <c r="G22" s="33"/>
      <c r="H22" s="33"/>
      <c r="J22" s="6" t="s">
        <v>57</v>
      </c>
    </row>
    <row r="23" spans="4:10">
      <c r="D23" s="5" t="s">
        <v>59</v>
      </c>
      <c r="E23" s="6" t="s">
        <v>60</v>
      </c>
      <c r="F23" s="6" t="s">
        <v>61</v>
      </c>
      <c r="G23" s="33"/>
      <c r="H23" s="33"/>
      <c r="J23" s="6" t="s">
        <v>60</v>
      </c>
    </row>
    <row r="24" spans="4:10">
      <c r="D24" s="5" t="s">
        <v>62</v>
      </c>
      <c r="E24" s="6" t="s">
        <v>63</v>
      </c>
      <c r="F24" s="6" t="s">
        <v>63</v>
      </c>
      <c r="G24" s="33"/>
      <c r="H24" s="33"/>
      <c r="J24" s="6" t="s">
        <v>63</v>
      </c>
    </row>
    <row r="25" spans="4:10">
      <c r="D25" s="5" t="s">
        <v>64</v>
      </c>
      <c r="E25" s="6" t="s">
        <v>65</v>
      </c>
      <c r="F25" s="6" t="s">
        <v>66</v>
      </c>
      <c r="G25" s="33"/>
      <c r="H25" s="33"/>
      <c r="J25" s="6" t="s">
        <v>65</v>
      </c>
    </row>
    <row r="26" spans="4:10">
      <c r="D26" s="5" t="s">
        <v>67</v>
      </c>
      <c r="E26" s="6" t="s">
        <v>68</v>
      </c>
      <c r="F26" s="6" t="s">
        <v>69</v>
      </c>
      <c r="G26" s="33"/>
      <c r="H26" s="33"/>
      <c r="J26" s="6" t="s">
        <v>68</v>
      </c>
    </row>
    <row r="27" spans="4:10">
      <c r="D27" s="5" t="s">
        <v>70</v>
      </c>
      <c r="E27" s="6" t="s">
        <v>71</v>
      </c>
      <c r="F27" s="6" t="s">
        <v>72</v>
      </c>
      <c r="G27" s="33"/>
      <c r="H27" s="33"/>
      <c r="J27" s="6" t="s">
        <v>71</v>
      </c>
    </row>
    <row r="28" spans="4:10">
      <c r="D28" s="5" t="s">
        <v>73</v>
      </c>
      <c r="E28" s="6" t="s">
        <v>74</v>
      </c>
      <c r="F28" s="6" t="s">
        <v>74</v>
      </c>
      <c r="G28" s="33"/>
      <c r="H28" s="33"/>
      <c r="J28" s="6" t="s">
        <v>74</v>
      </c>
    </row>
    <row r="29" spans="4:10">
      <c r="D29" s="5" t="s">
        <v>75</v>
      </c>
      <c r="E29" s="6" t="s">
        <v>76</v>
      </c>
      <c r="F29" s="6" t="s">
        <v>76</v>
      </c>
      <c r="G29" s="33"/>
      <c r="H29" s="33"/>
      <c r="J29" s="6" t="s">
        <v>76</v>
      </c>
    </row>
    <row r="30" spans="4:10">
      <c r="D30" s="5" t="s">
        <v>77</v>
      </c>
      <c r="E30" s="6" t="s">
        <v>78</v>
      </c>
      <c r="F30" s="6" t="s">
        <v>79</v>
      </c>
      <c r="G30" s="33"/>
      <c r="H30" s="33"/>
      <c r="J30" s="6" t="s">
        <v>78</v>
      </c>
    </row>
    <row r="31" spans="4:10">
      <c r="D31" s="5" t="s">
        <v>80</v>
      </c>
      <c r="E31" s="6" t="s">
        <v>81</v>
      </c>
      <c r="F31" s="6" t="s">
        <v>82</v>
      </c>
      <c r="G31" s="33"/>
      <c r="H31" s="33"/>
      <c r="J31" s="6" t="s">
        <v>81</v>
      </c>
    </row>
    <row r="32" spans="4:10">
      <c r="D32" s="5" t="s">
        <v>83</v>
      </c>
      <c r="E32" s="6" t="s">
        <v>84</v>
      </c>
      <c r="F32" s="6" t="s">
        <v>85</v>
      </c>
      <c r="G32" s="33"/>
      <c r="H32" s="33"/>
      <c r="J32" s="6" t="s">
        <v>84</v>
      </c>
    </row>
    <row r="33" spans="1:10">
      <c r="D33" s="5" t="s">
        <v>86</v>
      </c>
      <c r="E33" s="6" t="s">
        <v>36</v>
      </c>
      <c r="F33" s="6" t="s">
        <v>37</v>
      </c>
      <c r="G33" s="33"/>
      <c r="H33" s="33"/>
      <c r="J33" s="6" t="s">
        <v>39</v>
      </c>
    </row>
    <row r="34" spans="1:10">
      <c r="D34" s="5" t="s">
        <v>87</v>
      </c>
      <c r="E34" s="6" t="s">
        <v>39</v>
      </c>
      <c r="F34" s="6" t="s">
        <v>40</v>
      </c>
      <c r="G34" s="33"/>
      <c r="H34" s="33"/>
      <c r="J34" s="6" t="s">
        <v>88</v>
      </c>
    </row>
    <row r="35" spans="1:10">
      <c r="D35" s="5" t="s">
        <v>89</v>
      </c>
      <c r="E35" s="6" t="s">
        <v>88</v>
      </c>
      <c r="F35" s="6" t="s">
        <v>90</v>
      </c>
      <c r="G35" s="33"/>
      <c r="H35" s="33"/>
      <c r="J35" s="6" t="s">
        <v>42</v>
      </c>
    </row>
    <row r="36" spans="1:10">
      <c r="D36" s="5" t="s">
        <v>91</v>
      </c>
      <c r="E36" s="6" t="s">
        <v>42</v>
      </c>
      <c r="F36" s="6" t="s">
        <v>43</v>
      </c>
      <c r="G36" s="33"/>
      <c r="H36" s="33"/>
      <c r="J36" s="6" t="s">
        <v>36</v>
      </c>
    </row>
    <row r="37" spans="1:10">
      <c r="D37" s="5" t="s">
        <v>86</v>
      </c>
      <c r="E37" s="6" t="s">
        <v>36</v>
      </c>
      <c r="F37" s="6" t="s">
        <v>37</v>
      </c>
      <c r="G37" s="33"/>
      <c r="H37" s="33"/>
    </row>
    <row r="39" spans="1:10" ht="38.25">
      <c r="A39" s="1" t="s">
        <v>6</v>
      </c>
      <c r="B39" s="2" t="s">
        <v>92</v>
      </c>
      <c r="C39" s="10" t="s">
        <v>93</v>
      </c>
      <c r="D39" s="11" t="s">
        <v>94</v>
      </c>
      <c r="E39" s="12" t="s">
        <v>6</v>
      </c>
      <c r="F39" s="2" t="s">
        <v>95</v>
      </c>
      <c r="G39" s="32"/>
      <c r="H39" s="32"/>
    </row>
    <row r="40" spans="1:10">
      <c r="A40" s="3" t="s">
        <v>96</v>
      </c>
      <c r="B40" s="4" t="s">
        <v>97</v>
      </c>
      <c r="C40" s="4" t="s">
        <v>98</v>
      </c>
      <c r="D40" s="11" t="s">
        <v>94</v>
      </c>
      <c r="E40" s="3" t="s">
        <v>99</v>
      </c>
      <c r="F40" s="4" t="s">
        <v>100</v>
      </c>
      <c r="G40" s="33"/>
      <c r="H40" s="33"/>
    </row>
    <row r="41" spans="1:10">
      <c r="A41" s="5" t="s">
        <v>101</v>
      </c>
      <c r="B41" s="6" t="s">
        <v>102</v>
      </c>
      <c r="C41" s="6" t="s">
        <v>103</v>
      </c>
      <c r="D41" s="11" t="s">
        <v>94</v>
      </c>
      <c r="E41" s="5" t="s">
        <v>104</v>
      </c>
      <c r="F41" s="6" t="s">
        <v>105</v>
      </c>
      <c r="G41" s="33"/>
      <c r="H41" s="33"/>
    </row>
    <row r="42" spans="1:10">
      <c r="A42" s="5" t="s">
        <v>106</v>
      </c>
      <c r="B42" s="6" t="s">
        <v>107</v>
      </c>
      <c r="C42" s="6" t="s">
        <v>108</v>
      </c>
      <c r="D42" s="11" t="s">
        <v>94</v>
      </c>
      <c r="E42" s="5" t="s">
        <v>109</v>
      </c>
      <c r="F42" s="6" t="s">
        <v>110</v>
      </c>
      <c r="G42" s="33"/>
      <c r="H42" s="33"/>
    </row>
    <row r="43" spans="1:10">
      <c r="A43" s="5" t="s">
        <v>111</v>
      </c>
      <c r="B43" s="6" t="s">
        <v>112</v>
      </c>
      <c r="C43" s="6" t="s">
        <v>113</v>
      </c>
      <c r="D43" s="11" t="s">
        <v>94</v>
      </c>
      <c r="E43" s="5" t="s">
        <v>114</v>
      </c>
      <c r="F43" s="6" t="s">
        <v>115</v>
      </c>
      <c r="G43" s="33"/>
      <c r="H43" s="33"/>
    </row>
    <row r="44" spans="1:10">
      <c r="A44" s="5" t="s">
        <v>116</v>
      </c>
      <c r="B44" s="6" t="s">
        <v>117</v>
      </c>
      <c r="C44" s="6" t="s">
        <v>118</v>
      </c>
      <c r="D44" s="11" t="s">
        <v>94</v>
      </c>
      <c r="E44" s="5" t="s">
        <v>119</v>
      </c>
      <c r="F44" s="6" t="s">
        <v>120</v>
      </c>
      <c r="G44" s="33"/>
      <c r="H44" s="33"/>
    </row>
    <row r="45" spans="1:10">
      <c r="A45" s="5" t="s">
        <v>121</v>
      </c>
      <c r="B45" s="6" t="s">
        <v>122</v>
      </c>
      <c r="C45" s="6" t="s">
        <v>123</v>
      </c>
      <c r="D45" s="11" t="s">
        <v>94</v>
      </c>
      <c r="E45" s="5" t="s">
        <v>124</v>
      </c>
      <c r="F45" s="6" t="s">
        <v>125</v>
      </c>
      <c r="G45" s="33"/>
      <c r="H45" s="33"/>
    </row>
    <row r="46" spans="1:10">
      <c r="A46" s="5" t="s">
        <v>126</v>
      </c>
      <c r="B46" s="6" t="s">
        <v>127</v>
      </c>
      <c r="C46" s="6" t="s">
        <v>128</v>
      </c>
      <c r="D46" s="11" t="s">
        <v>94</v>
      </c>
      <c r="E46" s="5" t="s">
        <v>129</v>
      </c>
      <c r="F46" s="6" t="s">
        <v>130</v>
      </c>
      <c r="G46" s="33"/>
      <c r="H46" s="33"/>
    </row>
    <row r="47" spans="1:10">
      <c r="A47" s="5" t="s">
        <v>131</v>
      </c>
      <c r="B47" s="6" t="s">
        <v>132</v>
      </c>
      <c r="C47" s="6" t="s">
        <v>133</v>
      </c>
      <c r="D47" s="11" t="s">
        <v>94</v>
      </c>
      <c r="E47" s="5" t="s">
        <v>134</v>
      </c>
      <c r="F47" s="6" t="s">
        <v>135</v>
      </c>
      <c r="G47" s="33"/>
      <c r="H47" s="33"/>
    </row>
    <row r="48" spans="1:10">
      <c r="A48" s="5" t="s">
        <v>136</v>
      </c>
      <c r="B48" s="6" t="s">
        <v>137</v>
      </c>
      <c r="C48" s="6" t="s">
        <v>138</v>
      </c>
      <c r="D48" s="11" t="s">
        <v>94</v>
      </c>
      <c r="E48" s="5" t="s">
        <v>139</v>
      </c>
      <c r="F48" s="6" t="s">
        <v>140</v>
      </c>
      <c r="G48" s="33"/>
      <c r="H48" s="33"/>
    </row>
    <row r="49" spans="1:8">
      <c r="A49" s="5" t="s">
        <v>141</v>
      </c>
      <c r="B49" s="6" t="s">
        <v>142</v>
      </c>
      <c r="C49" s="6" t="s">
        <v>143</v>
      </c>
      <c r="D49" s="11" t="s">
        <v>94</v>
      </c>
      <c r="E49" s="5" t="s">
        <v>144</v>
      </c>
      <c r="F49" s="6" t="s">
        <v>145</v>
      </c>
      <c r="G49" s="33"/>
      <c r="H49" s="33"/>
    </row>
    <row r="50" spans="1:8">
      <c r="A50" s="5" t="s">
        <v>146</v>
      </c>
      <c r="B50" s="6" t="s">
        <v>147</v>
      </c>
      <c r="C50" s="6" t="s">
        <v>148</v>
      </c>
      <c r="D50" s="11" t="s">
        <v>94</v>
      </c>
      <c r="E50" s="5" t="s">
        <v>149</v>
      </c>
      <c r="F50" s="6" t="s">
        <v>150</v>
      </c>
      <c r="G50" s="33"/>
      <c r="H50" s="33"/>
    </row>
    <row r="51" spans="1:8">
      <c r="A51" s="5" t="s">
        <v>151</v>
      </c>
      <c r="B51" s="6" t="s">
        <v>152</v>
      </c>
      <c r="C51" s="6" t="s">
        <v>153</v>
      </c>
      <c r="D51" s="11" t="s">
        <v>94</v>
      </c>
      <c r="E51" s="5" t="s">
        <v>154</v>
      </c>
      <c r="F51" s="6" t="s">
        <v>155</v>
      </c>
      <c r="G51" s="33"/>
      <c r="H51" s="33"/>
    </row>
    <row r="52" spans="1:8">
      <c r="A52" s="5" t="s">
        <v>156</v>
      </c>
      <c r="B52" s="6" t="s">
        <v>157</v>
      </c>
      <c r="C52" s="6" t="s">
        <v>158</v>
      </c>
      <c r="D52" s="11" t="s">
        <v>94</v>
      </c>
      <c r="E52" s="5" t="s">
        <v>159</v>
      </c>
      <c r="F52" s="6" t="s">
        <v>160</v>
      </c>
      <c r="G52" s="33"/>
      <c r="H52" s="33"/>
    </row>
    <row r="53" spans="1:8">
      <c r="A53" s="5" t="s">
        <v>161</v>
      </c>
      <c r="B53" s="6" t="s">
        <v>162</v>
      </c>
      <c r="C53" s="6" t="s">
        <v>163</v>
      </c>
      <c r="D53" s="11" t="s">
        <v>94</v>
      </c>
      <c r="E53" s="5" t="s">
        <v>164</v>
      </c>
      <c r="F53" s="6" t="s">
        <v>165</v>
      </c>
      <c r="G53" s="33"/>
      <c r="H53" s="33"/>
    </row>
    <row r="54" spans="1:8">
      <c r="A54" s="5" t="s">
        <v>166</v>
      </c>
      <c r="B54" s="6" t="s">
        <v>167</v>
      </c>
      <c r="C54" s="6" t="s">
        <v>168</v>
      </c>
      <c r="D54" s="11" t="s">
        <v>94</v>
      </c>
      <c r="E54" s="5" t="s">
        <v>169</v>
      </c>
      <c r="F54" s="6" t="s">
        <v>170</v>
      </c>
      <c r="G54" s="33"/>
      <c r="H54" s="33"/>
    </row>
    <row r="55" spans="1:8">
      <c r="A55" s="5" t="s">
        <v>171</v>
      </c>
      <c r="B55" s="6" t="s">
        <v>172</v>
      </c>
      <c r="C55" s="6" t="s">
        <v>173</v>
      </c>
      <c r="D55" s="11" t="s">
        <v>94</v>
      </c>
      <c r="E55" s="5" t="s">
        <v>174</v>
      </c>
      <c r="F55" s="6" t="s">
        <v>175</v>
      </c>
      <c r="G55" s="33"/>
      <c r="H55" s="33"/>
    </row>
    <row r="56" spans="1:8">
      <c r="A56" s="5" t="s">
        <v>176</v>
      </c>
      <c r="B56" s="6" t="s">
        <v>177</v>
      </c>
      <c r="C56" s="6" t="s">
        <v>178</v>
      </c>
      <c r="D56" s="11" t="s">
        <v>94</v>
      </c>
      <c r="E56" s="5" t="s">
        <v>179</v>
      </c>
      <c r="F56" s="6" t="s">
        <v>180</v>
      </c>
      <c r="G56" s="33"/>
      <c r="H56" s="33"/>
    </row>
    <row r="57" spans="1:8">
      <c r="A57" s="5" t="s">
        <v>181</v>
      </c>
      <c r="B57" s="6" t="s">
        <v>182</v>
      </c>
      <c r="C57" s="6" t="s">
        <v>183</v>
      </c>
      <c r="D57" s="11" t="s">
        <v>94</v>
      </c>
      <c r="E57" s="5" t="s">
        <v>184</v>
      </c>
      <c r="F57" s="6" t="s">
        <v>185</v>
      </c>
      <c r="G57" s="33"/>
      <c r="H57" s="33"/>
    </row>
    <row r="58" spans="1:8">
      <c r="A58" s="5" t="s">
        <v>186</v>
      </c>
      <c r="B58" s="6" t="s">
        <v>187</v>
      </c>
      <c r="C58" s="6" t="s">
        <v>188</v>
      </c>
      <c r="D58" s="11" t="s">
        <v>94</v>
      </c>
      <c r="E58" s="5" t="s">
        <v>189</v>
      </c>
      <c r="F58" s="6" t="s">
        <v>190</v>
      </c>
      <c r="G58" s="33"/>
      <c r="H58" s="33"/>
    </row>
    <row r="59" spans="1:8">
      <c r="A59" s="5" t="s">
        <v>191</v>
      </c>
      <c r="B59" s="6" t="s">
        <v>192</v>
      </c>
      <c r="C59" s="6" t="s">
        <v>193</v>
      </c>
      <c r="D59" s="11" t="s">
        <v>94</v>
      </c>
      <c r="E59" s="5" t="s">
        <v>194</v>
      </c>
      <c r="F59" s="6" t="s">
        <v>195</v>
      </c>
      <c r="G59" s="33"/>
      <c r="H59" s="33"/>
    </row>
    <row r="60" spans="1:8">
      <c r="A60" s="5" t="s">
        <v>196</v>
      </c>
      <c r="B60" s="6" t="s">
        <v>197</v>
      </c>
      <c r="C60" s="6" t="s">
        <v>198</v>
      </c>
      <c r="D60" s="11" t="s">
        <v>94</v>
      </c>
      <c r="E60" s="5" t="s">
        <v>199</v>
      </c>
      <c r="F60" s="6" t="s">
        <v>200</v>
      </c>
      <c r="G60" s="33"/>
      <c r="H60" s="33"/>
    </row>
    <row r="61" spans="1:8">
      <c r="A61" s="5" t="s">
        <v>201</v>
      </c>
      <c r="B61" s="6" t="s">
        <v>202</v>
      </c>
      <c r="C61" s="6" t="s">
        <v>203</v>
      </c>
      <c r="D61" s="11" t="s">
        <v>94</v>
      </c>
      <c r="E61" s="5" t="s">
        <v>204</v>
      </c>
      <c r="F61" s="6" t="s">
        <v>205</v>
      </c>
      <c r="G61" s="33"/>
      <c r="H61" s="33"/>
    </row>
    <row r="62" spans="1:8">
      <c r="A62" s="5" t="s">
        <v>206</v>
      </c>
      <c r="B62" s="6" t="s">
        <v>207</v>
      </c>
      <c r="C62" s="6" t="s">
        <v>208</v>
      </c>
      <c r="D62" s="11" t="s">
        <v>94</v>
      </c>
      <c r="E62" s="5" t="s">
        <v>209</v>
      </c>
      <c r="F62" s="6" t="s">
        <v>210</v>
      </c>
      <c r="G62" s="33"/>
      <c r="H62" s="33"/>
    </row>
    <row r="63" spans="1:8">
      <c r="A63" s="5" t="s">
        <v>211</v>
      </c>
      <c r="B63" s="6" t="s">
        <v>212</v>
      </c>
      <c r="C63" s="6" t="s">
        <v>213</v>
      </c>
      <c r="D63" s="11" t="s">
        <v>94</v>
      </c>
      <c r="E63" s="5" t="s">
        <v>214</v>
      </c>
      <c r="F63" s="6" t="s">
        <v>215</v>
      </c>
      <c r="G63" s="33"/>
      <c r="H63" s="33"/>
    </row>
    <row r="64" spans="1:8">
      <c r="A64" s="5" t="s">
        <v>216</v>
      </c>
      <c r="B64" s="6" t="s">
        <v>217</v>
      </c>
      <c r="C64" s="6" t="s">
        <v>218</v>
      </c>
      <c r="D64" s="11" t="s">
        <v>94</v>
      </c>
      <c r="E64" s="5" t="s">
        <v>219</v>
      </c>
      <c r="F64" s="6" t="s">
        <v>220</v>
      </c>
      <c r="G64" s="33"/>
      <c r="H64" s="33"/>
    </row>
    <row r="65" spans="1:8">
      <c r="A65" s="5" t="s">
        <v>221</v>
      </c>
      <c r="B65" s="6" t="s">
        <v>222</v>
      </c>
      <c r="C65" s="6" t="s">
        <v>223</v>
      </c>
      <c r="D65" s="11" t="s">
        <v>94</v>
      </c>
      <c r="E65" s="5" t="s">
        <v>224</v>
      </c>
      <c r="F65" s="6" t="s">
        <v>225</v>
      </c>
      <c r="G65" s="33"/>
      <c r="H65" s="33"/>
    </row>
    <row r="66" spans="1:8">
      <c r="A66" s="5" t="s">
        <v>226</v>
      </c>
      <c r="B66" s="6" t="s">
        <v>227</v>
      </c>
      <c r="C66" s="6" t="s">
        <v>228</v>
      </c>
      <c r="D66" s="11" t="s">
        <v>94</v>
      </c>
      <c r="E66" s="5" t="s">
        <v>229</v>
      </c>
      <c r="F66" s="6" t="s">
        <v>230</v>
      </c>
      <c r="G66" s="33"/>
      <c r="H66" s="33"/>
    </row>
    <row r="67" spans="1:8">
      <c r="A67" s="5" t="s">
        <v>231</v>
      </c>
      <c r="B67" s="6" t="s">
        <v>232</v>
      </c>
      <c r="C67" s="6" t="s">
        <v>233</v>
      </c>
      <c r="D67" s="11" t="s">
        <v>94</v>
      </c>
      <c r="E67" s="5" t="s">
        <v>234</v>
      </c>
      <c r="F67" s="6" t="s">
        <v>235</v>
      </c>
      <c r="G67" s="33"/>
      <c r="H67" s="33"/>
    </row>
    <row r="68" spans="1:8">
      <c r="A68" s="5" t="s">
        <v>236</v>
      </c>
      <c r="B68" s="6" t="s">
        <v>237</v>
      </c>
      <c r="C68" s="6" t="s">
        <v>238</v>
      </c>
      <c r="D68" s="11" t="s">
        <v>94</v>
      </c>
      <c r="E68" s="5" t="s">
        <v>239</v>
      </c>
      <c r="F68" s="6" t="s">
        <v>240</v>
      </c>
      <c r="G68" s="33"/>
      <c r="H68" s="33"/>
    </row>
    <row r="69" spans="1:8">
      <c r="A69" s="5" t="s">
        <v>241</v>
      </c>
      <c r="B69" s="6" t="s">
        <v>242</v>
      </c>
      <c r="C69" s="6" t="s">
        <v>243</v>
      </c>
      <c r="D69" s="11" t="s">
        <v>94</v>
      </c>
      <c r="E69" s="5" t="s">
        <v>244</v>
      </c>
      <c r="F69" s="6" t="s">
        <v>245</v>
      </c>
      <c r="G69" s="33"/>
      <c r="H69" s="33"/>
    </row>
    <row r="70" spans="1:8">
      <c r="A70" s="5" t="s">
        <v>247</v>
      </c>
      <c r="B70" s="6" t="s">
        <v>248</v>
      </c>
      <c r="C70" s="6" t="s">
        <v>249</v>
      </c>
      <c r="D70" s="11" t="s">
        <v>94</v>
      </c>
      <c r="E70" s="5" t="s">
        <v>250</v>
      </c>
      <c r="F70" s="6" t="s">
        <v>251</v>
      </c>
      <c r="G70" s="33"/>
      <c r="H70" s="33"/>
    </row>
    <row r="71" spans="1:8">
      <c r="A71" s="5" t="s">
        <v>252</v>
      </c>
      <c r="B71" s="6" t="s">
        <v>253</v>
      </c>
      <c r="C71" s="6" t="s">
        <v>254</v>
      </c>
      <c r="D71" s="11" t="s">
        <v>94</v>
      </c>
      <c r="E71" s="5" t="s">
        <v>255</v>
      </c>
      <c r="F71" s="6" t="s">
        <v>256</v>
      </c>
      <c r="G71" s="33"/>
      <c r="H71" s="33"/>
    </row>
    <row r="72" spans="1:8">
      <c r="A72" s="5" t="s">
        <v>257</v>
      </c>
      <c r="B72" s="6" t="s">
        <v>258</v>
      </c>
      <c r="C72" s="6" t="s">
        <v>259</v>
      </c>
      <c r="D72" s="11" t="s">
        <v>94</v>
      </c>
      <c r="E72" s="5" t="s">
        <v>260</v>
      </c>
      <c r="F72" s="6" t="s">
        <v>261</v>
      </c>
      <c r="G72" s="33"/>
      <c r="H72" s="33"/>
    </row>
    <row r="73" spans="1:8">
      <c r="A73" s="5" t="s">
        <v>262</v>
      </c>
      <c r="B73" s="6" t="s">
        <v>263</v>
      </c>
      <c r="C73" s="6" t="s">
        <v>264</v>
      </c>
      <c r="D73" s="11" t="s">
        <v>94</v>
      </c>
      <c r="E73" s="5" t="s">
        <v>265</v>
      </c>
      <c r="F73" s="6" t="s">
        <v>266</v>
      </c>
      <c r="G73" s="33"/>
      <c r="H73" s="33"/>
    </row>
    <row r="74" spans="1:8">
      <c r="A74" s="5" t="s">
        <v>267</v>
      </c>
      <c r="B74" s="6" t="s">
        <v>268</v>
      </c>
      <c r="C74" s="6" t="s">
        <v>269</v>
      </c>
      <c r="D74" s="11" t="s">
        <v>94</v>
      </c>
      <c r="E74" s="5" t="s">
        <v>270</v>
      </c>
      <c r="F74" s="6" t="s">
        <v>271</v>
      </c>
      <c r="G74" s="33"/>
      <c r="H74" s="33"/>
    </row>
    <row r="75" spans="1:8">
      <c r="A75" s="5" t="s">
        <v>272</v>
      </c>
      <c r="B75" s="6" t="s">
        <v>273</v>
      </c>
      <c r="C75" s="6" t="s">
        <v>274</v>
      </c>
      <c r="D75" s="11" t="s">
        <v>94</v>
      </c>
      <c r="E75" s="5" t="s">
        <v>275</v>
      </c>
      <c r="F75" s="6" t="s">
        <v>276</v>
      </c>
      <c r="G75" s="33"/>
      <c r="H75" s="33"/>
    </row>
    <row r="76" spans="1:8">
      <c r="A76" s="5" t="s">
        <v>277</v>
      </c>
      <c r="B76" s="6" t="s">
        <v>278</v>
      </c>
      <c r="C76" s="6" t="s">
        <v>279</v>
      </c>
      <c r="D76" s="11" t="s">
        <v>94</v>
      </c>
      <c r="E76" s="5" t="s">
        <v>280</v>
      </c>
      <c r="F76" s="6" t="s">
        <v>281</v>
      </c>
      <c r="G76" s="33"/>
      <c r="H76" s="33"/>
    </row>
    <row r="77" spans="1:8">
      <c r="A77" s="5" t="s">
        <v>282</v>
      </c>
      <c r="B77" s="6" t="s">
        <v>283</v>
      </c>
      <c r="C77" s="6" t="s">
        <v>284</v>
      </c>
      <c r="D77" s="11" t="s">
        <v>94</v>
      </c>
      <c r="E77" s="5" t="s">
        <v>285</v>
      </c>
      <c r="F77" s="6" t="s">
        <v>286</v>
      </c>
      <c r="G77" s="33"/>
      <c r="H77" s="33"/>
    </row>
    <row r="78" spans="1:8">
      <c r="A78" s="5" t="s">
        <v>287</v>
      </c>
      <c r="B78" s="6" t="s">
        <v>288</v>
      </c>
      <c r="C78" s="6" t="s">
        <v>289</v>
      </c>
      <c r="D78" s="11" t="s">
        <v>94</v>
      </c>
      <c r="E78" s="5" t="s">
        <v>290</v>
      </c>
      <c r="F78" s="6" t="s">
        <v>291</v>
      </c>
      <c r="G78" s="33"/>
      <c r="H78" s="33"/>
    </row>
    <row r="79" spans="1:8">
      <c r="A79" s="5" t="s">
        <v>292</v>
      </c>
      <c r="B79" s="6" t="s">
        <v>293</v>
      </c>
      <c r="C79" s="6" t="s">
        <v>294</v>
      </c>
      <c r="D79" s="11" t="s">
        <v>94</v>
      </c>
      <c r="E79" s="5" t="s">
        <v>295</v>
      </c>
      <c r="F79" s="6" t="s">
        <v>296</v>
      </c>
      <c r="G79" s="33"/>
      <c r="H79" s="33"/>
    </row>
    <row r="80" spans="1:8">
      <c r="A80" s="5" t="s">
        <v>297</v>
      </c>
      <c r="B80" s="6" t="s">
        <v>298</v>
      </c>
      <c r="C80" s="6" t="s">
        <v>299</v>
      </c>
      <c r="D80" s="11" t="s">
        <v>94</v>
      </c>
      <c r="E80" s="5" t="s">
        <v>300</v>
      </c>
      <c r="F80" s="6" t="s">
        <v>301</v>
      </c>
      <c r="G80" s="33"/>
      <c r="H80" s="33"/>
    </row>
    <row r="81" spans="1:8">
      <c r="A81" s="5" t="s">
        <v>302</v>
      </c>
      <c r="B81" s="6" t="s">
        <v>303</v>
      </c>
      <c r="C81" s="6" t="s">
        <v>304</v>
      </c>
      <c r="D81" s="11" t="s">
        <v>94</v>
      </c>
      <c r="E81" s="5" t="s">
        <v>305</v>
      </c>
      <c r="F81" s="6" t="s">
        <v>306</v>
      </c>
      <c r="G81" s="33"/>
      <c r="H81" s="33"/>
    </row>
    <row r="82" spans="1:8">
      <c r="A82" s="5" t="s">
        <v>307</v>
      </c>
      <c r="B82" s="6" t="s">
        <v>308</v>
      </c>
      <c r="C82" s="6" t="s">
        <v>309</v>
      </c>
      <c r="D82" s="11" t="s">
        <v>94</v>
      </c>
      <c r="E82" s="5" t="s">
        <v>310</v>
      </c>
      <c r="F82" s="6" t="s">
        <v>311</v>
      </c>
      <c r="G82" s="33"/>
      <c r="H82" s="33"/>
    </row>
    <row r="83" spans="1:8">
      <c r="A83" s="5" t="s">
        <v>312</v>
      </c>
      <c r="B83" s="6" t="s">
        <v>313</v>
      </c>
      <c r="C83" s="6" t="s">
        <v>314</v>
      </c>
      <c r="D83" s="11" t="s">
        <v>94</v>
      </c>
      <c r="E83" s="5" t="s">
        <v>315</v>
      </c>
      <c r="F83" s="6" t="s">
        <v>316</v>
      </c>
      <c r="G83" s="33"/>
      <c r="H83" s="33"/>
    </row>
    <row r="84" spans="1:8">
      <c r="A84" s="5" t="s">
        <v>317</v>
      </c>
      <c r="B84" s="6" t="s">
        <v>318</v>
      </c>
      <c r="C84" s="6" t="s">
        <v>319</v>
      </c>
      <c r="D84" s="11" t="s">
        <v>94</v>
      </c>
      <c r="E84" s="5" t="s">
        <v>320</v>
      </c>
      <c r="F84" s="6" t="s">
        <v>321</v>
      </c>
      <c r="G84" s="33"/>
      <c r="H84" s="33"/>
    </row>
    <row r="85" spans="1:8">
      <c r="A85" s="5" t="s">
        <v>322</v>
      </c>
      <c r="B85" s="6" t="s">
        <v>323</v>
      </c>
      <c r="C85" s="6" t="s">
        <v>324</v>
      </c>
      <c r="D85" s="11" t="s">
        <v>94</v>
      </c>
      <c r="E85" s="5" t="s">
        <v>325</v>
      </c>
      <c r="F85" s="6" t="s">
        <v>326</v>
      </c>
      <c r="G85" s="33"/>
      <c r="H85" s="33"/>
    </row>
    <row r="86" spans="1:8">
      <c r="A86" s="5" t="s">
        <v>327</v>
      </c>
      <c r="B86" s="6" t="s">
        <v>328</v>
      </c>
      <c r="C86" s="6" t="s">
        <v>329</v>
      </c>
      <c r="D86" s="11" t="s">
        <v>94</v>
      </c>
      <c r="E86" s="5" t="s">
        <v>330</v>
      </c>
      <c r="F86" s="6" t="s">
        <v>331</v>
      </c>
      <c r="G86" s="33"/>
      <c r="H86" s="33"/>
    </row>
    <row r="87" spans="1:8">
      <c r="A87" s="5" t="s">
        <v>332</v>
      </c>
      <c r="B87" s="6" t="s">
        <v>333</v>
      </c>
      <c r="C87" s="6" t="s">
        <v>334</v>
      </c>
      <c r="D87" s="11" t="s">
        <v>94</v>
      </c>
      <c r="E87" s="5" t="s">
        <v>335</v>
      </c>
      <c r="F87" s="6" t="s">
        <v>336</v>
      </c>
      <c r="G87" s="33"/>
      <c r="H87" s="33"/>
    </row>
    <row r="88" spans="1:8">
      <c r="A88" s="5" t="s">
        <v>337</v>
      </c>
      <c r="B88" s="6" t="s">
        <v>338</v>
      </c>
      <c r="C88" s="6" t="s">
        <v>339</v>
      </c>
      <c r="D88" s="11" t="s">
        <v>94</v>
      </c>
      <c r="E88" s="5" t="s">
        <v>340</v>
      </c>
      <c r="F88" s="6" t="s">
        <v>341</v>
      </c>
      <c r="G88" s="33"/>
      <c r="H88" s="33"/>
    </row>
    <row r="89" spans="1:8">
      <c r="A89" s="5" t="s">
        <v>342</v>
      </c>
      <c r="B89" s="6" t="s">
        <v>343</v>
      </c>
      <c r="C89" s="6" t="s">
        <v>344</v>
      </c>
      <c r="D89" s="11" t="s">
        <v>94</v>
      </c>
      <c r="E89" s="5" t="s">
        <v>345</v>
      </c>
      <c r="F89" s="6" t="s">
        <v>346</v>
      </c>
      <c r="G89" s="33"/>
      <c r="H89" s="33"/>
    </row>
    <row r="90" spans="1:8">
      <c r="A90" s="5" t="s">
        <v>347</v>
      </c>
      <c r="B90" s="6" t="s">
        <v>348</v>
      </c>
      <c r="C90" s="6" t="s">
        <v>349</v>
      </c>
      <c r="D90" s="11" t="s">
        <v>94</v>
      </c>
      <c r="E90" s="5" t="s">
        <v>350</v>
      </c>
      <c r="F90" s="6" t="s">
        <v>351</v>
      </c>
      <c r="G90" s="33"/>
      <c r="H90" s="33"/>
    </row>
    <row r="91" spans="1:8">
      <c r="A91" s="5" t="s">
        <v>352</v>
      </c>
      <c r="B91" s="6" t="s">
        <v>353</v>
      </c>
      <c r="C91" s="6" t="s">
        <v>354</v>
      </c>
      <c r="D91" s="11" t="s">
        <v>94</v>
      </c>
      <c r="E91" s="5" t="s">
        <v>355</v>
      </c>
      <c r="F91" s="6" t="s">
        <v>356</v>
      </c>
      <c r="G91" s="33"/>
      <c r="H91" s="33"/>
    </row>
    <row r="92" spans="1:8">
      <c r="A92" s="5" t="s">
        <v>357</v>
      </c>
      <c r="B92" s="6" t="s">
        <v>358</v>
      </c>
      <c r="C92" s="6" t="s">
        <v>359</v>
      </c>
      <c r="D92" s="11" t="s">
        <v>94</v>
      </c>
      <c r="E92" s="5" t="s">
        <v>360</v>
      </c>
      <c r="F92" s="6" t="s">
        <v>361</v>
      </c>
      <c r="G92" s="33"/>
      <c r="H92" s="33"/>
    </row>
    <row r="93" spans="1:8">
      <c r="A93" s="5" t="s">
        <v>363</v>
      </c>
      <c r="B93" s="6" t="s">
        <v>364</v>
      </c>
      <c r="C93" s="6" t="s">
        <v>365</v>
      </c>
      <c r="D93" s="11" t="s">
        <v>94</v>
      </c>
      <c r="E93" s="5" t="s">
        <v>366</v>
      </c>
      <c r="F93" s="6" t="s">
        <v>367</v>
      </c>
      <c r="G93" s="33"/>
      <c r="H93" s="33"/>
    </row>
    <row r="94" spans="1:8">
      <c r="A94" s="5" t="s">
        <v>368</v>
      </c>
      <c r="B94" s="6" t="s">
        <v>369</v>
      </c>
      <c r="C94" s="6" t="s">
        <v>370</v>
      </c>
      <c r="D94" s="11" t="s">
        <v>94</v>
      </c>
      <c r="E94" s="5" t="s">
        <v>371</v>
      </c>
      <c r="F94" s="6" t="s">
        <v>372</v>
      </c>
      <c r="G94" s="33"/>
      <c r="H94" s="33"/>
    </row>
    <row r="95" spans="1:8">
      <c r="A95" s="5" t="s">
        <v>373</v>
      </c>
      <c r="B95" s="6" t="s">
        <v>374</v>
      </c>
      <c r="C95" s="6" t="s">
        <v>375</v>
      </c>
      <c r="D95" s="11" t="s">
        <v>94</v>
      </c>
      <c r="E95" s="5" t="s">
        <v>376</v>
      </c>
      <c r="F95" s="6" t="s">
        <v>377</v>
      </c>
      <c r="G95" s="33"/>
      <c r="H95" s="33"/>
    </row>
    <row r="96" spans="1:8">
      <c r="A96" s="5" t="s">
        <v>378</v>
      </c>
      <c r="B96" s="6" t="s">
        <v>379</v>
      </c>
      <c r="C96" s="6" t="s">
        <v>380</v>
      </c>
      <c r="D96" s="11" t="s">
        <v>94</v>
      </c>
      <c r="E96" s="5" t="s">
        <v>381</v>
      </c>
      <c r="F96" s="6" t="s">
        <v>382</v>
      </c>
      <c r="G96" s="33"/>
      <c r="H96" s="33"/>
    </row>
    <row r="97" spans="1:8">
      <c r="A97" s="5" t="s">
        <v>383</v>
      </c>
      <c r="B97" s="6" t="s">
        <v>384</v>
      </c>
      <c r="C97" s="6" t="s">
        <v>385</v>
      </c>
      <c r="D97" s="11" t="s">
        <v>94</v>
      </c>
      <c r="E97" s="5" t="s">
        <v>386</v>
      </c>
      <c r="F97" s="6" t="s">
        <v>387</v>
      </c>
      <c r="G97" s="33"/>
      <c r="H97" s="33"/>
    </row>
    <row r="98" spans="1:8">
      <c r="A98" s="5" t="s">
        <v>389</v>
      </c>
      <c r="B98" s="6" t="s">
        <v>390</v>
      </c>
      <c r="C98" s="6" t="s">
        <v>391</v>
      </c>
      <c r="D98" s="11" t="s">
        <v>94</v>
      </c>
      <c r="E98" s="5" t="s">
        <v>392</v>
      </c>
      <c r="F98" s="6" t="s">
        <v>393</v>
      </c>
      <c r="G98" s="33"/>
      <c r="H98" s="33"/>
    </row>
    <row r="99" spans="1:8">
      <c r="A99" s="5" t="s">
        <v>394</v>
      </c>
      <c r="B99" s="6" t="s">
        <v>395</v>
      </c>
      <c r="C99" s="6" t="s">
        <v>396</v>
      </c>
      <c r="D99" s="11" t="s">
        <v>94</v>
      </c>
      <c r="E99" s="5" t="s">
        <v>397</v>
      </c>
      <c r="F99" s="6" t="s">
        <v>398</v>
      </c>
      <c r="G99" s="33"/>
      <c r="H99" s="33"/>
    </row>
    <row r="100" spans="1:8">
      <c r="A100" s="5" t="s">
        <v>399</v>
      </c>
      <c r="B100" s="6" t="s">
        <v>400</v>
      </c>
      <c r="C100" s="6" t="s">
        <v>401</v>
      </c>
      <c r="D100" s="11" t="s">
        <v>94</v>
      </c>
      <c r="E100" s="5" t="s">
        <v>402</v>
      </c>
      <c r="F100" s="6" t="s">
        <v>403</v>
      </c>
      <c r="G100" s="33"/>
      <c r="H100" s="33"/>
    </row>
    <row r="101" spans="1:8">
      <c r="A101" s="5" t="s">
        <v>404</v>
      </c>
      <c r="B101" s="6" t="s">
        <v>405</v>
      </c>
      <c r="C101" s="6" t="s">
        <v>406</v>
      </c>
      <c r="D101" s="11" t="s">
        <v>94</v>
      </c>
      <c r="E101" s="5" t="s">
        <v>407</v>
      </c>
      <c r="F101" s="6" t="s">
        <v>408</v>
      </c>
      <c r="G101" s="33"/>
      <c r="H101" s="33"/>
    </row>
    <row r="102" spans="1:8">
      <c r="A102" s="5" t="s">
        <v>409</v>
      </c>
      <c r="B102" s="6" t="s">
        <v>410</v>
      </c>
      <c r="C102" s="6" t="s">
        <v>411</v>
      </c>
      <c r="D102" s="11" t="s">
        <v>94</v>
      </c>
      <c r="E102" s="5" t="s">
        <v>412</v>
      </c>
      <c r="F102" s="6" t="s">
        <v>413</v>
      </c>
      <c r="G102" s="33"/>
      <c r="H102" s="33"/>
    </row>
    <row r="103" spans="1:8">
      <c r="A103" s="5" t="s">
        <v>414</v>
      </c>
      <c r="B103" s="6" t="s">
        <v>415</v>
      </c>
      <c r="C103" s="6" t="s">
        <v>416</v>
      </c>
      <c r="D103" s="11" t="s">
        <v>94</v>
      </c>
      <c r="E103" s="5" t="s">
        <v>417</v>
      </c>
      <c r="F103" s="6" t="s">
        <v>418</v>
      </c>
      <c r="G103" s="33"/>
      <c r="H103" s="33"/>
    </row>
    <row r="104" spans="1:8">
      <c r="A104" s="5" t="s">
        <v>419</v>
      </c>
      <c r="B104" s="6" t="s">
        <v>420</v>
      </c>
      <c r="C104" s="6" t="s">
        <v>421</v>
      </c>
      <c r="D104" s="11" t="s">
        <v>94</v>
      </c>
      <c r="E104" s="5" t="s">
        <v>422</v>
      </c>
      <c r="F104" s="6" t="s">
        <v>423</v>
      </c>
      <c r="G104" s="33"/>
      <c r="H104" s="33"/>
    </row>
    <row r="105" spans="1:8">
      <c r="A105" s="5" t="s">
        <v>424</v>
      </c>
      <c r="B105" s="6" t="s">
        <v>425</v>
      </c>
      <c r="C105" s="6" t="s">
        <v>426</v>
      </c>
      <c r="D105" s="11" t="s">
        <v>94</v>
      </c>
      <c r="E105" s="5" t="s">
        <v>427</v>
      </c>
      <c r="F105" s="6" t="s">
        <v>428</v>
      </c>
      <c r="G105" s="33"/>
      <c r="H105" s="33"/>
    </row>
    <row r="106" spans="1:8">
      <c r="A106" s="5" t="s">
        <v>429</v>
      </c>
      <c r="B106" s="6" t="s">
        <v>430</v>
      </c>
      <c r="C106" s="6" t="s">
        <v>431</v>
      </c>
      <c r="D106" s="11" t="s">
        <v>94</v>
      </c>
      <c r="E106" s="5" t="s">
        <v>432</v>
      </c>
      <c r="F106" s="6" t="s">
        <v>433</v>
      </c>
      <c r="G106" s="33"/>
      <c r="H106" s="33"/>
    </row>
    <row r="107" spans="1:8">
      <c r="A107" s="5" t="s">
        <v>434</v>
      </c>
      <c r="B107" s="6" t="s">
        <v>435</v>
      </c>
      <c r="C107" s="6" t="s">
        <v>436</v>
      </c>
      <c r="D107" s="11" t="s">
        <v>94</v>
      </c>
      <c r="E107" s="5" t="s">
        <v>437</v>
      </c>
      <c r="F107" s="6" t="s">
        <v>438</v>
      </c>
      <c r="G107" s="33"/>
      <c r="H107" s="33"/>
    </row>
    <row r="108" spans="1:8">
      <c r="A108" s="5" t="s">
        <v>439</v>
      </c>
      <c r="B108" s="6" t="s">
        <v>440</v>
      </c>
      <c r="C108" s="6" t="s">
        <v>441</v>
      </c>
      <c r="D108" s="11" t="s">
        <v>94</v>
      </c>
      <c r="E108" s="5" t="s">
        <v>442</v>
      </c>
      <c r="F108" s="6" t="s">
        <v>443</v>
      </c>
      <c r="G108" s="33"/>
      <c r="H108" s="33"/>
    </row>
    <row r="109" spans="1:8">
      <c r="A109" s="5" t="s">
        <v>444</v>
      </c>
      <c r="B109" s="6" t="s">
        <v>445</v>
      </c>
      <c r="C109" s="6" t="s">
        <v>446</v>
      </c>
      <c r="D109" s="11" t="s">
        <v>94</v>
      </c>
      <c r="E109" s="5" t="s">
        <v>447</v>
      </c>
      <c r="F109" s="6" t="s">
        <v>448</v>
      </c>
      <c r="G109" s="33"/>
      <c r="H109" s="33"/>
    </row>
    <row r="110" spans="1:8">
      <c r="A110" s="5" t="s">
        <v>450</v>
      </c>
      <c r="B110" s="6" t="s">
        <v>451</v>
      </c>
      <c r="C110" s="6" t="s">
        <v>452</v>
      </c>
      <c r="D110" s="11" t="s">
        <v>94</v>
      </c>
      <c r="E110" s="5" t="s">
        <v>453</v>
      </c>
      <c r="F110" s="6" t="s">
        <v>454</v>
      </c>
      <c r="G110" s="33"/>
      <c r="H110" s="33"/>
    </row>
    <row r="111" spans="1:8">
      <c r="A111" s="5" t="s">
        <v>456</v>
      </c>
      <c r="B111" s="6" t="s">
        <v>457</v>
      </c>
      <c r="C111" s="6" t="s">
        <v>458</v>
      </c>
      <c r="D111" s="11" t="s">
        <v>94</v>
      </c>
      <c r="E111" s="5" t="s">
        <v>459</v>
      </c>
      <c r="F111" s="6" t="s">
        <v>460</v>
      </c>
      <c r="G111" s="33"/>
      <c r="H111" s="33"/>
    </row>
    <row r="112" spans="1:8">
      <c r="A112" s="5" t="s">
        <v>461</v>
      </c>
      <c r="B112" s="6" t="s">
        <v>462</v>
      </c>
      <c r="C112" s="6" t="s">
        <v>463</v>
      </c>
      <c r="D112" s="11" t="s">
        <v>94</v>
      </c>
      <c r="E112" s="5" t="s">
        <v>464</v>
      </c>
      <c r="F112" s="6" t="s">
        <v>465</v>
      </c>
      <c r="G112" s="33"/>
      <c r="H112" s="33"/>
    </row>
    <row r="113" spans="1:8">
      <c r="A113" s="5" t="s">
        <v>466</v>
      </c>
      <c r="B113" s="6" t="s">
        <v>467</v>
      </c>
      <c r="C113" s="6" t="s">
        <v>468</v>
      </c>
      <c r="D113" s="11" t="s">
        <v>94</v>
      </c>
      <c r="E113" s="5" t="s">
        <v>469</v>
      </c>
      <c r="F113" s="6" t="s">
        <v>470</v>
      </c>
      <c r="G113" s="33"/>
      <c r="H113" s="33"/>
    </row>
    <row r="114" spans="1:8">
      <c r="A114" s="5" t="s">
        <v>471</v>
      </c>
      <c r="B114" s="6" t="s">
        <v>472</v>
      </c>
      <c r="C114" s="6" t="s">
        <v>473</v>
      </c>
      <c r="D114" s="11" t="s">
        <v>94</v>
      </c>
      <c r="E114" s="5" t="s">
        <v>474</v>
      </c>
      <c r="F114" s="6" t="s">
        <v>475</v>
      </c>
      <c r="G114" s="33"/>
      <c r="H114" s="33"/>
    </row>
    <row r="115" spans="1:8">
      <c r="A115" s="5" t="s">
        <v>476</v>
      </c>
      <c r="B115" s="6" t="s">
        <v>477</v>
      </c>
      <c r="C115" s="6" t="s">
        <v>478</v>
      </c>
      <c r="D115" s="11" t="s">
        <v>94</v>
      </c>
      <c r="E115" s="5" t="s">
        <v>479</v>
      </c>
      <c r="F115" s="6" t="s">
        <v>480</v>
      </c>
      <c r="G115" s="33"/>
      <c r="H115" s="33"/>
    </row>
    <row r="116" spans="1:8">
      <c r="A116" s="5" t="s">
        <v>481</v>
      </c>
      <c r="B116" s="6" t="s">
        <v>482</v>
      </c>
      <c r="C116" s="6" t="s">
        <v>483</v>
      </c>
      <c r="D116" s="11" t="s">
        <v>94</v>
      </c>
      <c r="E116" s="5" t="s">
        <v>484</v>
      </c>
      <c r="F116" s="6" t="s">
        <v>485</v>
      </c>
      <c r="G116" s="33"/>
      <c r="H116" s="33"/>
    </row>
    <row r="117" spans="1:8">
      <c r="A117" s="5" t="s">
        <v>486</v>
      </c>
      <c r="B117" s="6" t="s">
        <v>487</v>
      </c>
      <c r="C117" s="6" t="s">
        <v>488</v>
      </c>
      <c r="D117" s="11" t="s">
        <v>94</v>
      </c>
      <c r="E117" s="5" t="s">
        <v>489</v>
      </c>
      <c r="F117" s="6" t="s">
        <v>490</v>
      </c>
      <c r="G117" s="33"/>
      <c r="H117" s="33"/>
    </row>
    <row r="118" spans="1:8">
      <c r="A118" s="5" t="s">
        <v>491</v>
      </c>
      <c r="B118" s="6" t="s">
        <v>492</v>
      </c>
      <c r="C118" s="6" t="s">
        <v>493</v>
      </c>
      <c r="D118" s="11" t="s">
        <v>94</v>
      </c>
      <c r="E118" s="5" t="s">
        <v>494</v>
      </c>
      <c r="F118" s="6" t="s">
        <v>495</v>
      </c>
      <c r="G118" s="33"/>
      <c r="H118" s="33"/>
    </row>
    <row r="119" spans="1:8">
      <c r="A119" s="5" t="s">
        <v>497</v>
      </c>
      <c r="B119" s="6" t="s">
        <v>245</v>
      </c>
      <c r="C119" s="6" t="s">
        <v>246</v>
      </c>
      <c r="D119" s="11" t="s">
        <v>94</v>
      </c>
      <c r="E119" s="5" t="s">
        <v>498</v>
      </c>
      <c r="F119" s="6" t="s">
        <v>499</v>
      </c>
      <c r="G119" s="33"/>
      <c r="H119" s="33"/>
    </row>
    <row r="120" spans="1:8">
      <c r="A120" s="5" t="s">
        <v>500</v>
      </c>
      <c r="B120" s="6" t="s">
        <v>501</v>
      </c>
      <c r="C120" s="6" t="s">
        <v>502</v>
      </c>
      <c r="D120" s="11" t="s">
        <v>94</v>
      </c>
      <c r="E120" s="5" t="s">
        <v>503</v>
      </c>
      <c r="F120" s="6" t="s">
        <v>504</v>
      </c>
      <c r="G120" s="33"/>
      <c r="H120" s="33"/>
    </row>
    <row r="121" spans="1:8">
      <c r="A121" s="5" t="s">
        <v>505</v>
      </c>
      <c r="B121" s="6" t="s">
        <v>506</v>
      </c>
      <c r="C121" s="6" t="s">
        <v>507</v>
      </c>
      <c r="D121" s="11" t="s">
        <v>94</v>
      </c>
      <c r="E121" s="5" t="s">
        <v>508</v>
      </c>
      <c r="F121" s="6" t="s">
        <v>509</v>
      </c>
      <c r="G121" s="33"/>
      <c r="H121" s="33"/>
    </row>
    <row r="122" spans="1:8">
      <c r="A122" s="5" t="s">
        <v>510</v>
      </c>
      <c r="B122" s="6" t="s">
        <v>511</v>
      </c>
      <c r="C122" s="6" t="s">
        <v>512</v>
      </c>
      <c r="D122" s="11" t="s">
        <v>94</v>
      </c>
      <c r="E122" s="5" t="s">
        <v>513</v>
      </c>
      <c r="F122" s="6" t="s">
        <v>514</v>
      </c>
      <c r="G122" s="33"/>
      <c r="H122" s="33"/>
    </row>
    <row r="123" spans="1:8">
      <c r="A123" s="5" t="s">
        <v>515</v>
      </c>
      <c r="B123" s="6" t="s">
        <v>516</v>
      </c>
      <c r="C123" s="6" t="s">
        <v>517</v>
      </c>
      <c r="D123" s="11" t="s">
        <v>94</v>
      </c>
      <c r="E123" s="5" t="s">
        <v>518</v>
      </c>
      <c r="F123" s="6" t="s">
        <v>519</v>
      </c>
      <c r="G123" s="33"/>
      <c r="H123" s="33"/>
    </row>
    <row r="124" spans="1:8">
      <c r="A124" s="5" t="s">
        <v>520</v>
      </c>
      <c r="B124" s="6" t="s">
        <v>521</v>
      </c>
      <c r="C124" s="6" t="s">
        <v>522</v>
      </c>
      <c r="D124" s="11" t="s">
        <v>94</v>
      </c>
      <c r="E124" s="13"/>
      <c r="F124" s="8"/>
      <c r="G124" s="8"/>
      <c r="H124" s="8"/>
    </row>
    <row r="125" spans="1:8">
      <c r="A125" s="5" t="s">
        <v>523</v>
      </c>
      <c r="B125" s="6" t="s">
        <v>524</v>
      </c>
      <c r="C125" s="6" t="s">
        <v>525</v>
      </c>
      <c r="D125" s="11" t="s">
        <v>94</v>
      </c>
      <c r="E125" s="13"/>
      <c r="F125" s="8"/>
      <c r="G125" s="8"/>
      <c r="H125" s="8"/>
    </row>
    <row r="126" spans="1:8">
      <c r="A126" s="5" t="s">
        <v>526</v>
      </c>
      <c r="B126" s="6" t="s">
        <v>527</v>
      </c>
      <c r="C126" s="6" t="s">
        <v>528</v>
      </c>
      <c r="D126" s="11" t="s">
        <v>94</v>
      </c>
      <c r="E126" s="13"/>
      <c r="F126" s="8"/>
      <c r="G126" s="8"/>
      <c r="H126" s="8"/>
    </row>
    <row r="127" spans="1:8">
      <c r="A127" s="5" t="s">
        <v>529</v>
      </c>
      <c r="B127" s="6" t="s">
        <v>530</v>
      </c>
      <c r="C127" s="6" t="s">
        <v>531</v>
      </c>
      <c r="D127" s="11" t="s">
        <v>94</v>
      </c>
      <c r="E127" s="13"/>
      <c r="F127" s="8"/>
      <c r="G127" s="8"/>
      <c r="H127" s="8"/>
    </row>
    <row r="128" spans="1:8">
      <c r="A128" s="5" t="s">
        <v>532</v>
      </c>
      <c r="B128" s="6" t="s">
        <v>533</v>
      </c>
      <c r="C128" s="6" t="s">
        <v>534</v>
      </c>
      <c r="D128" s="11" t="s">
        <v>94</v>
      </c>
      <c r="E128" s="13"/>
      <c r="F128" s="8"/>
      <c r="G128" s="8"/>
      <c r="H128" s="8"/>
    </row>
    <row r="129" spans="1:8">
      <c r="A129" s="5" t="s">
        <v>535</v>
      </c>
      <c r="B129" s="6" t="s">
        <v>536</v>
      </c>
      <c r="C129" s="6" t="s">
        <v>537</v>
      </c>
      <c r="D129" s="11" t="s">
        <v>94</v>
      </c>
      <c r="E129" s="13"/>
      <c r="F129" s="8"/>
      <c r="G129" s="8"/>
      <c r="H129" s="8"/>
    </row>
    <row r="130" spans="1:8">
      <c r="A130" s="5" t="s">
        <v>538</v>
      </c>
      <c r="B130" s="6" t="s">
        <v>539</v>
      </c>
      <c r="C130" s="6" t="s">
        <v>540</v>
      </c>
      <c r="D130" s="11" t="s">
        <v>94</v>
      </c>
      <c r="E130" s="13"/>
      <c r="F130" s="8"/>
      <c r="G130" s="8"/>
      <c r="H130" s="8"/>
    </row>
    <row r="131" spans="1:8">
      <c r="A131" s="5" t="s">
        <v>541</v>
      </c>
      <c r="B131" s="6" t="s">
        <v>542</v>
      </c>
      <c r="C131" s="6" t="s">
        <v>543</v>
      </c>
      <c r="D131" s="11" t="s">
        <v>94</v>
      </c>
      <c r="E131" s="13"/>
      <c r="F131" s="8"/>
      <c r="G131" s="8"/>
      <c r="H131" s="8"/>
    </row>
    <row r="132" spans="1:8">
      <c r="A132" s="5" t="s">
        <v>544</v>
      </c>
      <c r="B132" s="6" t="s">
        <v>545</v>
      </c>
      <c r="C132" s="6" t="s">
        <v>546</v>
      </c>
      <c r="D132" s="11" t="s">
        <v>94</v>
      </c>
      <c r="E132" s="13"/>
      <c r="F132" s="8"/>
      <c r="G132" s="8"/>
      <c r="H132" s="8"/>
    </row>
    <row r="133" spans="1:8">
      <c r="A133" s="5" t="s">
        <v>547</v>
      </c>
      <c r="B133" s="6" t="s">
        <v>548</v>
      </c>
      <c r="C133" s="6" t="s">
        <v>549</v>
      </c>
      <c r="D133" s="11" t="s">
        <v>94</v>
      </c>
      <c r="E133" s="13"/>
      <c r="F133" s="8"/>
      <c r="G133" s="8"/>
      <c r="H133" s="8"/>
    </row>
    <row r="134" spans="1:8">
      <c r="A134" s="5" t="s">
        <v>550</v>
      </c>
      <c r="B134" s="6" t="s">
        <v>551</v>
      </c>
      <c r="C134" s="6" t="s">
        <v>552</v>
      </c>
      <c r="D134" s="11" t="s">
        <v>94</v>
      </c>
      <c r="E134" s="13"/>
      <c r="F134" s="8"/>
      <c r="G134" s="8"/>
      <c r="H134" s="8"/>
    </row>
    <row r="135" spans="1:8">
      <c r="A135" s="5" t="s">
        <v>553</v>
      </c>
      <c r="B135" s="6" t="s">
        <v>554</v>
      </c>
      <c r="C135" s="6" t="s">
        <v>555</v>
      </c>
      <c r="D135" s="11" t="s">
        <v>94</v>
      </c>
      <c r="E135" s="13"/>
      <c r="F135" s="8"/>
      <c r="G135" s="8"/>
      <c r="H135" s="8"/>
    </row>
    <row r="136" spans="1:8">
      <c r="A136" s="5" t="s">
        <v>556</v>
      </c>
      <c r="B136" s="6" t="s">
        <v>557</v>
      </c>
      <c r="C136" s="6" t="s">
        <v>558</v>
      </c>
      <c r="D136" s="11" t="s">
        <v>94</v>
      </c>
      <c r="E136" s="13"/>
      <c r="F136" s="8"/>
      <c r="G136" s="8"/>
      <c r="H136" s="8"/>
    </row>
    <row r="137" spans="1:8">
      <c r="A137" s="5" t="s">
        <v>559</v>
      </c>
      <c r="B137" s="6" t="s">
        <v>560</v>
      </c>
      <c r="C137" s="6" t="s">
        <v>561</v>
      </c>
      <c r="D137" s="11" t="s">
        <v>94</v>
      </c>
      <c r="E137" s="13"/>
      <c r="F137" s="8"/>
      <c r="G137" s="8"/>
      <c r="H137" s="8"/>
    </row>
    <row r="138" spans="1:8">
      <c r="A138" s="5" t="s">
        <v>562</v>
      </c>
      <c r="B138" s="6" t="s">
        <v>563</v>
      </c>
      <c r="C138" s="6" t="s">
        <v>72</v>
      </c>
      <c r="D138" s="11" t="s">
        <v>94</v>
      </c>
      <c r="E138" s="13"/>
      <c r="F138" s="8"/>
      <c r="G138" s="8"/>
      <c r="H138" s="8"/>
    </row>
    <row r="139" spans="1:8">
      <c r="A139" s="5" t="s">
        <v>564</v>
      </c>
      <c r="B139" s="6" t="s">
        <v>565</v>
      </c>
      <c r="C139" s="6" t="s">
        <v>566</v>
      </c>
      <c r="D139" s="11" t="s">
        <v>94</v>
      </c>
      <c r="E139" s="13"/>
      <c r="F139" s="8"/>
      <c r="G139" s="8"/>
      <c r="H139" s="8"/>
    </row>
    <row r="140" spans="1:8">
      <c r="A140" s="5" t="s">
        <v>567</v>
      </c>
      <c r="B140" s="6" t="s">
        <v>568</v>
      </c>
      <c r="C140" s="6" t="s">
        <v>569</v>
      </c>
      <c r="D140" s="11" t="s">
        <v>94</v>
      </c>
      <c r="E140" s="13"/>
      <c r="F140" s="8"/>
      <c r="G140" s="8"/>
      <c r="H140" s="8"/>
    </row>
    <row r="141" spans="1:8">
      <c r="A141" s="5" t="s">
        <v>570</v>
      </c>
      <c r="B141" s="6" t="s">
        <v>571</v>
      </c>
      <c r="C141" s="6" t="s">
        <v>572</v>
      </c>
      <c r="D141" s="11" t="s">
        <v>94</v>
      </c>
      <c r="E141" s="13"/>
      <c r="F141" s="8"/>
      <c r="G141" s="8"/>
      <c r="H141" s="8"/>
    </row>
    <row r="142" spans="1:8">
      <c r="A142" s="5" t="s">
        <v>573</v>
      </c>
      <c r="B142" s="6" t="s">
        <v>574</v>
      </c>
      <c r="C142" s="6" t="s">
        <v>575</v>
      </c>
      <c r="D142" s="11" t="s">
        <v>94</v>
      </c>
      <c r="E142" s="13"/>
      <c r="F142" s="8"/>
      <c r="G142" s="8"/>
      <c r="H142" s="8"/>
    </row>
    <row r="143" spans="1:8">
      <c r="A143" s="5" t="s">
        <v>576</v>
      </c>
      <c r="B143" s="6" t="s">
        <v>577</v>
      </c>
      <c r="C143" s="6" t="s">
        <v>578</v>
      </c>
      <c r="D143" s="11" t="s">
        <v>94</v>
      </c>
      <c r="E143" s="13"/>
      <c r="F143" s="8"/>
      <c r="G143" s="8"/>
      <c r="H143" s="8"/>
    </row>
    <row r="144" spans="1:8">
      <c r="A144" s="5" t="s">
        <v>579</v>
      </c>
      <c r="B144" s="6" t="s">
        <v>580</v>
      </c>
      <c r="C144" s="6" t="s">
        <v>581</v>
      </c>
      <c r="D144" s="11" t="s">
        <v>94</v>
      </c>
      <c r="E144" s="13"/>
      <c r="F144" s="8"/>
      <c r="G144" s="8"/>
      <c r="H144" s="8"/>
    </row>
    <row r="145" spans="1:8">
      <c r="A145" s="5" t="s">
        <v>582</v>
      </c>
      <c r="B145" s="6" t="s">
        <v>583</v>
      </c>
      <c r="C145" s="6" t="s">
        <v>584</v>
      </c>
      <c r="D145" s="11" t="s">
        <v>94</v>
      </c>
      <c r="E145" s="13"/>
      <c r="F145" s="8"/>
      <c r="G145" s="8"/>
      <c r="H145" s="8"/>
    </row>
    <row r="146" spans="1:8">
      <c r="A146" s="5" t="s">
        <v>585</v>
      </c>
      <c r="B146" s="6" t="s">
        <v>586</v>
      </c>
      <c r="C146" s="6" t="s">
        <v>587</v>
      </c>
      <c r="D146" s="11" t="s">
        <v>94</v>
      </c>
      <c r="E146" s="13"/>
      <c r="F146" s="8"/>
      <c r="G146" s="8"/>
      <c r="H146" s="8"/>
    </row>
    <row r="147" spans="1:8">
      <c r="A147" s="5" t="s">
        <v>588</v>
      </c>
      <c r="B147" s="6" t="s">
        <v>589</v>
      </c>
      <c r="C147" s="6" t="s">
        <v>590</v>
      </c>
      <c r="D147" s="11" t="s">
        <v>94</v>
      </c>
      <c r="E147" s="13"/>
      <c r="F147" s="8"/>
      <c r="G147" s="8"/>
      <c r="H147" s="8"/>
    </row>
    <row r="148" spans="1:8">
      <c r="A148" s="5" t="s">
        <v>591</v>
      </c>
      <c r="B148" s="6" t="s">
        <v>592</v>
      </c>
      <c r="C148" s="6" t="s">
        <v>593</v>
      </c>
      <c r="D148" s="11" t="s">
        <v>94</v>
      </c>
      <c r="E148" s="13"/>
      <c r="F148" s="8"/>
      <c r="G148" s="8"/>
      <c r="H148" s="8"/>
    </row>
    <row r="149" spans="1:8">
      <c r="A149" s="5" t="s">
        <v>594</v>
      </c>
      <c r="B149" s="6" t="s">
        <v>595</v>
      </c>
      <c r="C149" s="6" t="s">
        <v>596</v>
      </c>
      <c r="D149" s="11" t="s">
        <v>94</v>
      </c>
      <c r="E149" s="13"/>
      <c r="F149" s="8"/>
      <c r="G149" s="8"/>
      <c r="H149" s="8"/>
    </row>
    <row r="150" spans="1:8">
      <c r="A150" s="5" t="s">
        <v>597</v>
      </c>
      <c r="B150" s="6" t="s">
        <v>598</v>
      </c>
      <c r="C150" s="6" t="s">
        <v>599</v>
      </c>
      <c r="D150" s="11" t="s">
        <v>94</v>
      </c>
      <c r="E150" s="13"/>
      <c r="F150" s="8"/>
      <c r="G150" s="8"/>
      <c r="H150" s="8"/>
    </row>
    <row r="151" spans="1:8">
      <c r="A151" s="5" t="s">
        <v>600</v>
      </c>
      <c r="B151" s="6" t="s">
        <v>601</v>
      </c>
      <c r="C151" s="6" t="s">
        <v>602</v>
      </c>
      <c r="D151" s="11" t="s">
        <v>94</v>
      </c>
      <c r="E151" s="13"/>
      <c r="F151" s="8"/>
      <c r="G151" s="8"/>
      <c r="H151" s="8"/>
    </row>
    <row r="152" spans="1:8">
      <c r="A152" s="5" t="s">
        <v>603</v>
      </c>
      <c r="B152" s="6" t="s">
        <v>604</v>
      </c>
      <c r="C152" s="6" t="s">
        <v>605</v>
      </c>
      <c r="D152" s="11" t="s">
        <v>94</v>
      </c>
      <c r="E152" s="13"/>
      <c r="F152" s="8"/>
      <c r="G152" s="8"/>
      <c r="H152" s="8"/>
    </row>
    <row r="153" spans="1:8">
      <c r="A153" s="5" t="s">
        <v>606</v>
      </c>
      <c r="B153" s="6" t="s">
        <v>607</v>
      </c>
      <c r="C153" s="6" t="s">
        <v>608</v>
      </c>
      <c r="D153" s="11" t="s">
        <v>94</v>
      </c>
      <c r="E153" s="13"/>
      <c r="F153" s="8"/>
      <c r="G153" s="8"/>
      <c r="H153" s="8"/>
    </row>
    <row r="154" spans="1:8">
      <c r="A154" s="5" t="s">
        <v>609</v>
      </c>
      <c r="B154" s="6" t="s">
        <v>610</v>
      </c>
      <c r="C154" s="6" t="s">
        <v>611</v>
      </c>
      <c r="D154" s="11" t="s">
        <v>94</v>
      </c>
      <c r="E154" s="13"/>
      <c r="F154" s="8"/>
      <c r="G154" s="8"/>
      <c r="H154" s="8"/>
    </row>
    <row r="155" spans="1:8">
      <c r="A155" s="5" t="s">
        <v>612</v>
      </c>
      <c r="B155" s="6" t="s">
        <v>613</v>
      </c>
      <c r="C155" s="6" t="s">
        <v>614</v>
      </c>
      <c r="D155" s="11" t="s">
        <v>94</v>
      </c>
      <c r="E155" s="13"/>
      <c r="F155" s="8"/>
      <c r="G155" s="8"/>
      <c r="H155" s="8"/>
    </row>
    <row r="156" spans="1:8">
      <c r="A156" s="5" t="s">
        <v>615</v>
      </c>
      <c r="B156" s="6" t="s">
        <v>616</v>
      </c>
      <c r="C156" s="6" t="s">
        <v>617</v>
      </c>
      <c r="D156" s="11" t="s">
        <v>94</v>
      </c>
      <c r="E156" s="13"/>
      <c r="F156" s="8"/>
      <c r="G156" s="8"/>
      <c r="H156" s="8"/>
    </row>
    <row r="157" spans="1:8">
      <c r="A157" s="5" t="s">
        <v>618</v>
      </c>
      <c r="B157" s="6" t="s">
        <v>619</v>
      </c>
      <c r="C157" s="6" t="s">
        <v>620</v>
      </c>
      <c r="D157" s="11" t="s">
        <v>94</v>
      </c>
      <c r="E157" s="13"/>
      <c r="F157" s="8"/>
      <c r="G157" s="8"/>
      <c r="H157" s="8"/>
    </row>
    <row r="158" spans="1:8">
      <c r="A158" s="5" t="s">
        <v>621</v>
      </c>
      <c r="B158" s="6" t="s">
        <v>622</v>
      </c>
      <c r="C158" s="6" t="s">
        <v>623</v>
      </c>
      <c r="D158" s="11" t="s">
        <v>94</v>
      </c>
      <c r="E158" s="13"/>
      <c r="F158" s="8"/>
      <c r="G158" s="8"/>
      <c r="H158" s="8"/>
    </row>
    <row r="159" spans="1:8">
      <c r="A159" s="5" t="s">
        <v>624</v>
      </c>
      <c r="B159" s="6" t="s">
        <v>625</v>
      </c>
      <c r="C159" s="6" t="s">
        <v>626</v>
      </c>
      <c r="D159" s="11" t="s">
        <v>94</v>
      </c>
      <c r="E159" s="13"/>
      <c r="F159" s="8"/>
      <c r="G159" s="8"/>
      <c r="H159" s="8"/>
    </row>
    <row r="160" spans="1:8">
      <c r="A160" s="5" t="s">
        <v>627</v>
      </c>
      <c r="B160" s="6" t="s">
        <v>361</v>
      </c>
      <c r="C160" s="6" t="s">
        <v>362</v>
      </c>
      <c r="D160" s="11" t="s">
        <v>94</v>
      </c>
      <c r="E160" s="13"/>
      <c r="F160" s="8"/>
      <c r="G160" s="8"/>
      <c r="H160" s="8"/>
    </row>
    <row r="161" spans="1:8">
      <c r="A161" s="5" t="s">
        <v>628</v>
      </c>
      <c r="B161" s="6" t="s">
        <v>629</v>
      </c>
      <c r="C161" s="6" t="s">
        <v>630</v>
      </c>
      <c r="D161" s="11" t="s">
        <v>94</v>
      </c>
      <c r="E161" s="13"/>
      <c r="F161" s="8"/>
      <c r="G161" s="8"/>
      <c r="H161" s="8"/>
    </row>
    <row r="162" spans="1:8">
      <c r="A162" s="5" t="s">
        <v>631</v>
      </c>
      <c r="B162" s="6" t="s">
        <v>632</v>
      </c>
      <c r="C162" s="6" t="s">
        <v>633</v>
      </c>
      <c r="D162" s="11" t="s">
        <v>94</v>
      </c>
      <c r="E162" s="13"/>
      <c r="F162" s="8"/>
      <c r="G162" s="8"/>
      <c r="H162" s="8"/>
    </row>
    <row r="163" spans="1:8">
      <c r="A163" s="5" t="s">
        <v>634</v>
      </c>
      <c r="B163" s="6" t="s">
        <v>635</v>
      </c>
      <c r="C163" s="6" t="s">
        <v>636</v>
      </c>
      <c r="D163" s="11" t="s">
        <v>94</v>
      </c>
      <c r="E163" s="13"/>
      <c r="F163" s="8"/>
      <c r="G163" s="8"/>
      <c r="H163" s="8"/>
    </row>
    <row r="164" spans="1:8">
      <c r="A164" s="5" t="s">
        <v>637</v>
      </c>
      <c r="B164" s="6" t="s">
        <v>638</v>
      </c>
      <c r="C164" s="6" t="s">
        <v>639</v>
      </c>
      <c r="D164" s="11" t="s">
        <v>94</v>
      </c>
      <c r="E164" s="13"/>
      <c r="F164" s="8"/>
      <c r="G164" s="8"/>
      <c r="H164" s="8"/>
    </row>
    <row r="165" spans="1:8">
      <c r="A165" s="5" t="s">
        <v>640</v>
      </c>
      <c r="B165" s="6" t="s">
        <v>641</v>
      </c>
      <c r="C165" s="6" t="s">
        <v>642</v>
      </c>
      <c r="D165" s="11" t="s">
        <v>94</v>
      </c>
      <c r="E165" s="13"/>
      <c r="F165" s="8"/>
      <c r="G165" s="8"/>
      <c r="H165" s="8"/>
    </row>
    <row r="166" spans="1:8">
      <c r="A166" s="5" t="s">
        <v>643</v>
      </c>
      <c r="B166" s="6" t="s">
        <v>644</v>
      </c>
      <c r="C166" s="6" t="s">
        <v>645</v>
      </c>
      <c r="D166" s="11" t="s">
        <v>94</v>
      </c>
      <c r="E166" s="13"/>
      <c r="F166" s="8"/>
      <c r="G166" s="8"/>
      <c r="H166" s="8"/>
    </row>
    <row r="167" spans="1:8">
      <c r="A167" s="5" t="s">
        <v>646</v>
      </c>
      <c r="B167" s="6" t="s">
        <v>647</v>
      </c>
      <c r="C167" s="6" t="s">
        <v>648</v>
      </c>
      <c r="D167" s="11" t="s">
        <v>94</v>
      </c>
      <c r="E167" s="13"/>
      <c r="F167" s="8"/>
      <c r="G167" s="8"/>
      <c r="H167" s="8"/>
    </row>
    <row r="168" spans="1:8">
      <c r="A168" s="5" t="s">
        <v>649</v>
      </c>
      <c r="B168" s="6" t="s">
        <v>650</v>
      </c>
      <c r="C168" s="6" t="s">
        <v>651</v>
      </c>
      <c r="D168" s="11" t="s">
        <v>94</v>
      </c>
      <c r="E168" s="13"/>
      <c r="F168" s="8"/>
      <c r="G168" s="8"/>
      <c r="H168" s="8"/>
    </row>
    <row r="169" spans="1:8">
      <c r="A169" s="5" t="s">
        <v>652</v>
      </c>
      <c r="B169" s="6" t="s">
        <v>653</v>
      </c>
      <c r="C169" s="6" t="s">
        <v>654</v>
      </c>
      <c r="D169" s="11" t="s">
        <v>94</v>
      </c>
      <c r="E169" s="13"/>
      <c r="F169" s="8"/>
      <c r="G169" s="8"/>
      <c r="H169" s="8"/>
    </row>
    <row r="170" spans="1:8">
      <c r="A170" s="5" t="s">
        <v>655</v>
      </c>
      <c r="B170" s="6" t="s">
        <v>656</v>
      </c>
      <c r="C170" s="6" t="s">
        <v>657</v>
      </c>
      <c r="D170" s="11" t="s">
        <v>94</v>
      </c>
      <c r="E170" s="13"/>
      <c r="F170" s="8"/>
      <c r="G170" s="8"/>
      <c r="H170" s="8"/>
    </row>
    <row r="171" spans="1:8">
      <c r="A171" s="5" t="s">
        <v>658</v>
      </c>
      <c r="B171" s="6" t="s">
        <v>659</v>
      </c>
      <c r="C171" s="6" t="s">
        <v>660</v>
      </c>
      <c r="D171" s="11" t="s">
        <v>94</v>
      </c>
      <c r="E171" s="13"/>
      <c r="F171" s="8"/>
      <c r="G171" s="8"/>
      <c r="H171" s="8"/>
    </row>
    <row r="172" spans="1:8">
      <c r="A172" s="5" t="s">
        <v>661</v>
      </c>
      <c r="B172" s="6" t="s">
        <v>662</v>
      </c>
      <c r="C172" s="6" t="s">
        <v>663</v>
      </c>
      <c r="D172" s="11" t="s">
        <v>94</v>
      </c>
      <c r="E172" s="13"/>
      <c r="F172" s="8"/>
      <c r="G172" s="8"/>
      <c r="H172" s="8"/>
    </row>
    <row r="173" spans="1:8">
      <c r="A173" s="5" t="s">
        <v>664</v>
      </c>
      <c r="B173" s="6" t="s">
        <v>665</v>
      </c>
      <c r="C173" s="6" t="s">
        <v>666</v>
      </c>
      <c r="D173" s="11" t="s">
        <v>94</v>
      </c>
      <c r="E173" s="13"/>
      <c r="F173" s="8"/>
      <c r="G173" s="8"/>
      <c r="H173" s="8"/>
    </row>
    <row r="174" spans="1:8">
      <c r="A174" s="5" t="s">
        <v>667</v>
      </c>
      <c r="B174" s="6" t="s">
        <v>668</v>
      </c>
      <c r="C174" s="6" t="s">
        <v>669</v>
      </c>
      <c r="D174" s="11" t="s">
        <v>94</v>
      </c>
      <c r="E174" s="13"/>
      <c r="F174" s="8"/>
      <c r="G174" s="8"/>
      <c r="H174" s="8"/>
    </row>
    <row r="175" spans="1:8">
      <c r="A175" s="5" t="s">
        <v>670</v>
      </c>
      <c r="B175" s="6" t="s">
        <v>671</v>
      </c>
      <c r="C175" s="6" t="s">
        <v>672</v>
      </c>
      <c r="D175" s="11" t="s">
        <v>94</v>
      </c>
      <c r="E175" s="13"/>
      <c r="F175" s="8"/>
      <c r="G175" s="8"/>
      <c r="H175" s="8"/>
    </row>
    <row r="176" spans="1:8">
      <c r="A176" s="5" t="s">
        <v>673</v>
      </c>
      <c r="B176" s="6" t="s">
        <v>674</v>
      </c>
      <c r="C176" s="6" t="s">
        <v>675</v>
      </c>
      <c r="D176" s="11" t="s">
        <v>94</v>
      </c>
      <c r="E176" s="13"/>
      <c r="F176" s="8"/>
      <c r="G176" s="8"/>
      <c r="H176" s="8"/>
    </row>
    <row r="177" spans="1:8">
      <c r="A177" s="5" t="s">
        <v>676</v>
      </c>
      <c r="B177" s="6" t="s">
        <v>677</v>
      </c>
      <c r="C177" s="6" t="s">
        <v>678</v>
      </c>
      <c r="D177" s="11" t="s">
        <v>94</v>
      </c>
      <c r="E177" s="13"/>
      <c r="F177" s="8"/>
      <c r="G177" s="8"/>
      <c r="H177" s="8"/>
    </row>
    <row r="178" spans="1:8">
      <c r="A178" s="5" t="s">
        <v>679</v>
      </c>
      <c r="B178" s="6" t="s">
        <v>680</v>
      </c>
      <c r="C178" s="6" t="s">
        <v>681</v>
      </c>
      <c r="D178" s="11" t="s">
        <v>94</v>
      </c>
      <c r="E178" s="13"/>
      <c r="F178" s="8"/>
      <c r="G178" s="8"/>
      <c r="H178" s="8"/>
    </row>
    <row r="179" spans="1:8">
      <c r="A179" s="5" t="s">
        <v>682</v>
      </c>
      <c r="B179" s="6" t="s">
        <v>683</v>
      </c>
      <c r="C179" s="6" t="s">
        <v>684</v>
      </c>
      <c r="D179" s="11" t="s">
        <v>94</v>
      </c>
      <c r="E179" s="13"/>
      <c r="F179" s="8"/>
      <c r="G179" s="8"/>
      <c r="H179" s="8"/>
    </row>
    <row r="180" spans="1:8">
      <c r="A180" s="5" t="s">
        <v>685</v>
      </c>
      <c r="B180" s="6" t="s">
        <v>686</v>
      </c>
      <c r="C180" s="6" t="s">
        <v>687</v>
      </c>
      <c r="D180" s="11" t="s">
        <v>94</v>
      </c>
      <c r="E180" s="13"/>
      <c r="F180" s="8"/>
      <c r="G180" s="8"/>
      <c r="H180" s="8"/>
    </row>
    <row r="181" spans="1:8">
      <c r="A181" s="5" t="s">
        <v>688</v>
      </c>
      <c r="B181" s="6" t="s">
        <v>689</v>
      </c>
      <c r="C181" s="6" t="s">
        <v>690</v>
      </c>
      <c r="D181" s="11" t="s">
        <v>94</v>
      </c>
      <c r="E181" s="13"/>
      <c r="F181" s="8"/>
      <c r="G181" s="8"/>
      <c r="H181" s="8"/>
    </row>
    <row r="182" spans="1:8">
      <c r="A182" s="5" t="s">
        <v>691</v>
      </c>
      <c r="B182" s="6" t="s">
        <v>692</v>
      </c>
      <c r="C182" s="6" t="s">
        <v>693</v>
      </c>
      <c r="D182" s="11" t="s">
        <v>94</v>
      </c>
      <c r="E182" s="13"/>
      <c r="F182" s="8"/>
      <c r="G182" s="8"/>
      <c r="H182" s="8"/>
    </row>
    <row r="183" spans="1:8">
      <c r="A183" s="5" t="s">
        <v>694</v>
      </c>
      <c r="B183" s="6" t="s">
        <v>695</v>
      </c>
      <c r="C183" s="6" t="s">
        <v>696</v>
      </c>
      <c r="D183" s="11" t="s">
        <v>94</v>
      </c>
      <c r="E183" s="13"/>
      <c r="F183" s="8"/>
      <c r="G183" s="8"/>
      <c r="H183" s="8"/>
    </row>
    <row r="184" spans="1:8">
      <c r="A184" s="5" t="s">
        <v>697</v>
      </c>
      <c r="B184" s="6" t="s">
        <v>698</v>
      </c>
      <c r="C184" s="6" t="s">
        <v>699</v>
      </c>
      <c r="D184" s="11" t="s">
        <v>94</v>
      </c>
      <c r="E184" s="13"/>
      <c r="F184" s="8"/>
      <c r="G184" s="8"/>
      <c r="H184" s="8"/>
    </row>
    <row r="185" spans="1:8">
      <c r="A185" s="5" t="s">
        <v>700</v>
      </c>
      <c r="B185" s="6" t="s">
        <v>701</v>
      </c>
      <c r="C185" s="6" t="s">
        <v>702</v>
      </c>
      <c r="D185" s="11" t="s">
        <v>94</v>
      </c>
      <c r="E185" s="13"/>
      <c r="F185" s="8"/>
      <c r="G185" s="8"/>
      <c r="H185" s="8"/>
    </row>
    <row r="186" spans="1:8">
      <c r="A186" s="5" t="s">
        <v>703</v>
      </c>
      <c r="B186" s="6" t="s">
        <v>704</v>
      </c>
      <c r="C186" s="6" t="s">
        <v>705</v>
      </c>
      <c r="D186" s="11" t="s">
        <v>94</v>
      </c>
      <c r="E186" s="13"/>
      <c r="F186" s="8"/>
      <c r="G186" s="8"/>
      <c r="H186" s="8"/>
    </row>
    <row r="187" spans="1:8">
      <c r="A187" s="5" t="s">
        <v>706</v>
      </c>
      <c r="B187" s="6" t="s">
        <v>707</v>
      </c>
      <c r="C187" s="6" t="s">
        <v>708</v>
      </c>
      <c r="D187" s="11" t="s">
        <v>94</v>
      </c>
      <c r="E187" s="13"/>
      <c r="F187" s="8"/>
      <c r="G187" s="8"/>
      <c r="H187" s="8"/>
    </row>
    <row r="188" spans="1:8">
      <c r="A188" s="5" t="s">
        <v>709</v>
      </c>
      <c r="B188" s="6" t="s">
        <v>710</v>
      </c>
      <c r="C188" s="6" t="s">
        <v>711</v>
      </c>
      <c r="D188" s="11" t="s">
        <v>94</v>
      </c>
      <c r="E188" s="13"/>
      <c r="F188" s="8"/>
      <c r="G188" s="8"/>
      <c r="H188" s="8"/>
    </row>
    <row r="189" spans="1:8">
      <c r="A189" s="5" t="s">
        <v>712</v>
      </c>
      <c r="B189" s="6" t="s">
        <v>387</v>
      </c>
      <c r="C189" s="6" t="s">
        <v>388</v>
      </c>
      <c r="D189" s="11" t="s">
        <v>94</v>
      </c>
      <c r="E189" s="13"/>
      <c r="F189" s="8"/>
      <c r="G189" s="8"/>
      <c r="H189" s="8"/>
    </row>
    <row r="190" spans="1:8">
      <c r="A190" s="5" t="s">
        <v>713</v>
      </c>
      <c r="B190" s="6" t="s">
        <v>714</v>
      </c>
      <c r="C190" s="6" t="s">
        <v>715</v>
      </c>
      <c r="D190" s="11" t="s">
        <v>94</v>
      </c>
      <c r="E190" s="13"/>
      <c r="F190" s="8"/>
      <c r="G190" s="8"/>
      <c r="H190" s="8"/>
    </row>
    <row r="191" spans="1:8">
      <c r="A191" s="5" t="s">
        <v>716</v>
      </c>
      <c r="B191" s="6" t="s">
        <v>448</v>
      </c>
      <c r="C191" s="6" t="s">
        <v>449</v>
      </c>
      <c r="D191" s="11" t="s">
        <v>94</v>
      </c>
      <c r="E191" s="13"/>
      <c r="F191" s="8"/>
      <c r="G191" s="8"/>
      <c r="H191" s="8"/>
    </row>
    <row r="192" spans="1:8">
      <c r="A192" s="5" t="s">
        <v>717</v>
      </c>
      <c r="B192" s="6" t="s">
        <v>718</v>
      </c>
      <c r="C192" s="6" t="s">
        <v>719</v>
      </c>
      <c r="D192" s="11" t="s">
        <v>94</v>
      </c>
      <c r="E192" s="13"/>
      <c r="F192" s="8"/>
      <c r="G192" s="8"/>
      <c r="H192" s="8"/>
    </row>
    <row r="193" spans="1:8">
      <c r="A193" s="5" t="s">
        <v>720</v>
      </c>
      <c r="B193" s="6" t="s">
        <v>454</v>
      </c>
      <c r="C193" s="6" t="s">
        <v>455</v>
      </c>
      <c r="D193" s="11" t="s">
        <v>94</v>
      </c>
      <c r="E193" s="13"/>
      <c r="F193" s="8"/>
      <c r="G193" s="8"/>
      <c r="H193" s="8"/>
    </row>
    <row r="194" spans="1:8">
      <c r="A194" s="5" t="s">
        <v>721</v>
      </c>
      <c r="B194" s="6" t="s">
        <v>722</v>
      </c>
      <c r="C194" s="6" t="s">
        <v>723</v>
      </c>
      <c r="D194" s="11" t="s">
        <v>94</v>
      </c>
      <c r="E194" s="13"/>
      <c r="F194" s="8"/>
      <c r="G194" s="8"/>
      <c r="H194" s="8"/>
    </row>
    <row r="195" spans="1:8">
      <c r="A195" s="5" t="s">
        <v>724</v>
      </c>
      <c r="B195" s="6" t="s">
        <v>725</v>
      </c>
      <c r="C195" s="6" t="s">
        <v>726</v>
      </c>
      <c r="D195" s="11" t="s">
        <v>94</v>
      </c>
      <c r="E195" s="13"/>
      <c r="F195" s="8"/>
      <c r="G195" s="8"/>
      <c r="H195" s="8"/>
    </row>
    <row r="196" spans="1:8">
      <c r="A196" s="5" t="s">
        <v>727</v>
      </c>
      <c r="B196" s="6" t="s">
        <v>728</v>
      </c>
      <c r="C196" s="6" t="s">
        <v>729</v>
      </c>
      <c r="D196" s="11" t="s">
        <v>94</v>
      </c>
      <c r="E196" s="13"/>
      <c r="F196" s="8"/>
      <c r="G196" s="8"/>
      <c r="H196" s="8"/>
    </row>
    <row r="197" spans="1:8">
      <c r="A197" s="5" t="s">
        <v>730</v>
      </c>
      <c r="B197" s="6" t="s">
        <v>731</v>
      </c>
      <c r="C197" s="6" t="s">
        <v>732</v>
      </c>
      <c r="D197" s="11" t="s">
        <v>94</v>
      </c>
      <c r="E197" s="13"/>
      <c r="F197" s="8"/>
      <c r="G197" s="8"/>
      <c r="H197" s="8"/>
    </row>
    <row r="198" spans="1:8">
      <c r="A198" s="5" t="s">
        <v>733</v>
      </c>
      <c r="B198" s="6" t="s">
        <v>734</v>
      </c>
      <c r="C198" s="6" t="s">
        <v>735</v>
      </c>
      <c r="D198" s="11" t="s">
        <v>94</v>
      </c>
      <c r="E198" s="13"/>
      <c r="F198" s="8"/>
      <c r="G198" s="8"/>
      <c r="H198" s="8"/>
    </row>
    <row r="199" spans="1:8">
      <c r="A199" s="5" t="s">
        <v>736</v>
      </c>
      <c r="B199" s="6" t="s">
        <v>737</v>
      </c>
      <c r="C199" s="6" t="s">
        <v>738</v>
      </c>
      <c r="D199" s="11" t="s">
        <v>94</v>
      </c>
      <c r="E199" s="13"/>
      <c r="F199" s="8"/>
      <c r="G199" s="8"/>
      <c r="H199" s="8"/>
    </row>
    <row r="200" spans="1:8">
      <c r="A200" s="5" t="s">
        <v>739</v>
      </c>
      <c r="B200" s="6" t="s">
        <v>740</v>
      </c>
      <c r="C200" s="6" t="s">
        <v>741</v>
      </c>
      <c r="D200" s="11" t="s">
        <v>94</v>
      </c>
      <c r="E200" s="13"/>
      <c r="F200" s="8"/>
      <c r="G200" s="8"/>
      <c r="H200" s="8"/>
    </row>
    <row r="201" spans="1:8">
      <c r="A201" s="5" t="s">
        <v>742</v>
      </c>
      <c r="B201" s="6" t="s">
        <v>743</v>
      </c>
      <c r="C201" s="6" t="s">
        <v>744</v>
      </c>
      <c r="D201" s="11" t="s">
        <v>94</v>
      </c>
      <c r="E201" s="13"/>
      <c r="F201" s="8"/>
      <c r="G201" s="8"/>
      <c r="H201" s="8"/>
    </row>
    <row r="202" spans="1:8">
      <c r="A202" s="5" t="s">
        <v>745</v>
      </c>
      <c r="B202" s="6" t="s">
        <v>746</v>
      </c>
      <c r="C202" s="6" t="s">
        <v>747</v>
      </c>
      <c r="D202" s="11" t="s">
        <v>94</v>
      </c>
      <c r="E202" s="13"/>
      <c r="F202" s="8"/>
      <c r="G202" s="8"/>
      <c r="H202" s="8"/>
    </row>
    <row r="203" spans="1:8">
      <c r="A203" s="5" t="s">
        <v>748</v>
      </c>
      <c r="B203" s="6" t="s">
        <v>495</v>
      </c>
      <c r="C203" s="6" t="s">
        <v>496</v>
      </c>
      <c r="D203" s="11" t="s">
        <v>94</v>
      </c>
      <c r="E203" s="13"/>
      <c r="F203" s="8"/>
      <c r="G203" s="8"/>
      <c r="H203" s="8"/>
    </row>
    <row r="204" spans="1:8">
      <c r="A204" s="5" t="s">
        <v>749</v>
      </c>
      <c r="B204" s="6" t="s">
        <v>750</v>
      </c>
      <c r="C204" s="6" t="s">
        <v>751</v>
      </c>
      <c r="D204" s="11" t="s">
        <v>94</v>
      </c>
      <c r="E204" s="13"/>
      <c r="F204" s="8"/>
      <c r="G204" s="8"/>
      <c r="H204" s="8"/>
    </row>
    <row r="205" spans="1:8">
      <c r="A205" s="5" t="s">
        <v>752</v>
      </c>
      <c r="B205" s="6" t="s">
        <v>753</v>
      </c>
      <c r="C205" s="6" t="s">
        <v>754</v>
      </c>
      <c r="D205" s="11" t="s">
        <v>94</v>
      </c>
      <c r="E205" s="13"/>
      <c r="F205" s="8"/>
      <c r="G205" s="8"/>
      <c r="H205" s="8"/>
    </row>
    <row r="206" spans="1:8">
      <c r="A206" s="5" t="s">
        <v>755</v>
      </c>
      <c r="B206" s="6" t="s">
        <v>756</v>
      </c>
      <c r="C206" s="6" t="s">
        <v>757</v>
      </c>
      <c r="D206" s="11" t="s">
        <v>94</v>
      </c>
      <c r="E206" s="13"/>
      <c r="F206" s="8"/>
      <c r="G206" s="8"/>
      <c r="H206" s="8"/>
    </row>
    <row r="207" spans="1:8">
      <c r="A207" s="5" t="s">
        <v>758</v>
      </c>
      <c r="B207" s="6" t="s">
        <v>759</v>
      </c>
      <c r="C207" s="6" t="s">
        <v>760</v>
      </c>
      <c r="D207" s="11" t="s">
        <v>94</v>
      </c>
      <c r="E207" s="13"/>
      <c r="F207" s="8"/>
      <c r="G207" s="8"/>
      <c r="H207" s="8"/>
    </row>
    <row r="208" spans="1:8">
      <c r="A208" s="5" t="s">
        <v>761</v>
      </c>
      <c r="B208" s="6" t="s">
        <v>762</v>
      </c>
      <c r="C208" s="6" t="s">
        <v>763</v>
      </c>
      <c r="D208" s="11" t="s">
        <v>94</v>
      </c>
      <c r="E208" s="13"/>
      <c r="F208" s="8"/>
      <c r="G208" s="8"/>
      <c r="H208" s="8"/>
    </row>
    <row r="209" spans="1:8">
      <c r="A209" s="5" t="s">
        <v>764</v>
      </c>
      <c r="B209" s="6" t="s">
        <v>765</v>
      </c>
      <c r="C209" s="6" t="s">
        <v>766</v>
      </c>
      <c r="D209" s="11" t="s">
        <v>94</v>
      </c>
      <c r="E209" s="13"/>
      <c r="F209" s="8"/>
      <c r="G209" s="8"/>
      <c r="H209" s="8"/>
    </row>
    <row r="210" spans="1:8">
      <c r="A210" s="5" t="s">
        <v>767</v>
      </c>
      <c r="B210" s="6" t="s">
        <v>768</v>
      </c>
      <c r="C210" s="6" t="s">
        <v>769</v>
      </c>
      <c r="D210" s="11" t="s">
        <v>94</v>
      </c>
      <c r="E210" s="13"/>
      <c r="F210" s="8"/>
      <c r="G210" s="8"/>
      <c r="H210" s="8"/>
    </row>
    <row r="211" spans="1:8">
      <c r="A211" s="5" t="s">
        <v>770</v>
      </c>
      <c r="B211" s="6" t="s">
        <v>771</v>
      </c>
      <c r="C211" s="6" t="s">
        <v>772</v>
      </c>
      <c r="D211" s="11" t="s">
        <v>94</v>
      </c>
      <c r="E211" s="13"/>
      <c r="F211" s="8"/>
      <c r="G211" s="8"/>
      <c r="H211" s="8"/>
    </row>
    <row r="212" spans="1:8">
      <c r="A212" s="5" t="s">
        <v>773</v>
      </c>
      <c r="B212" s="6" t="s">
        <v>774</v>
      </c>
      <c r="C212" s="6" t="s">
        <v>775</v>
      </c>
      <c r="D212" s="11" t="s">
        <v>94</v>
      </c>
      <c r="E212" s="13"/>
      <c r="F212" s="8"/>
      <c r="G212" s="8"/>
      <c r="H212" s="8"/>
    </row>
    <row r="213" spans="1:8">
      <c r="A213" s="5" t="s">
        <v>776</v>
      </c>
      <c r="B213" s="6" t="s">
        <v>777</v>
      </c>
      <c r="C213" s="6" t="s">
        <v>778</v>
      </c>
      <c r="D213" s="11" t="s">
        <v>94</v>
      </c>
      <c r="E213" s="13"/>
      <c r="F213" s="8"/>
      <c r="G213" s="8"/>
      <c r="H213" s="8"/>
    </row>
    <row r="214" spans="1:8">
      <c r="A214" s="5" t="s">
        <v>779</v>
      </c>
      <c r="B214" s="6" t="s">
        <v>780</v>
      </c>
      <c r="C214" s="6" t="s">
        <v>781</v>
      </c>
      <c r="D214" s="11" t="s">
        <v>94</v>
      </c>
      <c r="E214" s="13"/>
      <c r="F214" s="8"/>
      <c r="G214" s="8"/>
      <c r="H214" s="8"/>
    </row>
    <row r="215" spans="1:8">
      <c r="A215" s="5" t="s">
        <v>782</v>
      </c>
      <c r="B215" s="6" t="s">
        <v>783</v>
      </c>
      <c r="C215" s="6" t="s">
        <v>784</v>
      </c>
      <c r="D215" s="11" t="s">
        <v>94</v>
      </c>
      <c r="E215" s="13"/>
      <c r="F215" s="8"/>
      <c r="G215" s="8"/>
      <c r="H215" s="8"/>
    </row>
    <row r="219" spans="1:8">
      <c r="A219" s="781" t="s">
        <v>789</v>
      </c>
      <c r="B219" s="15" t="s">
        <v>815</v>
      </c>
      <c r="C219" s="16"/>
    </row>
    <row r="220" spans="1:8">
      <c r="A220" s="781"/>
      <c r="B220" s="17" t="s">
        <v>816</v>
      </c>
      <c r="C220" s="14" t="s">
        <v>816</v>
      </c>
    </row>
    <row r="221" spans="1:8">
      <c r="A221" s="781"/>
      <c r="B221" s="17" t="s">
        <v>817</v>
      </c>
      <c r="C221" s="14" t="s">
        <v>818</v>
      </c>
    </row>
    <row r="222" spans="1:8">
      <c r="A222" s="781"/>
      <c r="B222" s="17" t="s">
        <v>819</v>
      </c>
      <c r="C222" s="14" t="s">
        <v>820</v>
      </c>
    </row>
    <row r="223" spans="1:8">
      <c r="A223" s="781"/>
      <c r="B223" s="17" t="s">
        <v>821</v>
      </c>
      <c r="C223" s="14" t="s">
        <v>822</v>
      </c>
    </row>
    <row r="224" spans="1:8">
      <c r="A224" s="781"/>
      <c r="B224" s="17" t="s">
        <v>823</v>
      </c>
      <c r="C224" s="14" t="s">
        <v>824</v>
      </c>
    </row>
    <row r="225" spans="1:10">
      <c r="A225" s="781"/>
      <c r="B225" s="17" t="s">
        <v>825</v>
      </c>
      <c r="C225" s="14" t="s">
        <v>825</v>
      </c>
    </row>
    <row r="226" spans="1:10">
      <c r="A226" s="16"/>
      <c r="B226" s="16"/>
      <c r="C226" s="16"/>
    </row>
    <row r="227" spans="1:10">
      <c r="A227" s="16"/>
      <c r="B227" s="16"/>
      <c r="C227" s="16"/>
    </row>
    <row r="228" spans="1:10">
      <c r="A228" s="16"/>
      <c r="B228" s="15" t="s">
        <v>826</v>
      </c>
      <c r="C228" s="16"/>
    </row>
    <row r="229" spans="1:10">
      <c r="A229" s="16"/>
      <c r="B229" s="17" t="s">
        <v>827</v>
      </c>
      <c r="C229" s="16"/>
    </row>
    <row r="230" spans="1:10">
      <c r="A230" s="16"/>
      <c r="B230" s="17" t="s">
        <v>828</v>
      </c>
      <c r="C230" s="16"/>
    </row>
    <row r="231" spans="1:10">
      <c r="A231" s="16"/>
      <c r="B231" s="17" t="s">
        <v>829</v>
      </c>
      <c r="C231" s="16"/>
    </row>
    <row r="232" spans="1:10">
      <c r="A232" s="16"/>
      <c r="B232" s="17" t="s">
        <v>830</v>
      </c>
      <c r="C232" s="16"/>
    </row>
    <row r="234" spans="1:10">
      <c r="A234" s="25" t="s">
        <v>1441</v>
      </c>
      <c r="B234" s="25" t="s">
        <v>1442</v>
      </c>
      <c r="C234" s="27" t="s">
        <v>1443</v>
      </c>
      <c r="D234" s="25" t="s">
        <v>1444</v>
      </c>
      <c r="E234" s="26" t="s">
        <v>1445</v>
      </c>
      <c r="F234" s="25" t="s">
        <v>4</v>
      </c>
      <c r="G234" s="34"/>
      <c r="H234" s="34"/>
      <c r="I234" s="30" t="s">
        <v>1446</v>
      </c>
      <c r="J234" s="25" t="s">
        <v>1445</v>
      </c>
    </row>
    <row r="235" spans="1:10">
      <c r="A235" s="21" t="s">
        <v>831</v>
      </c>
      <c r="B235" s="20" t="s">
        <v>832</v>
      </c>
      <c r="C235" s="19" t="s">
        <v>833</v>
      </c>
      <c r="D235" s="19" t="s">
        <v>834</v>
      </c>
      <c r="E235" s="18" t="s">
        <v>840</v>
      </c>
      <c r="F235" s="19" t="s">
        <v>841</v>
      </c>
      <c r="G235" s="35"/>
      <c r="I235" s="19" t="s">
        <v>834</v>
      </c>
      <c r="J235" s="18" t="s">
        <v>840</v>
      </c>
    </row>
    <row r="236" spans="1:10">
      <c r="A236" s="21" t="s">
        <v>831</v>
      </c>
      <c r="B236" s="20" t="s">
        <v>832</v>
      </c>
      <c r="C236" s="19" t="s">
        <v>833</v>
      </c>
      <c r="D236" s="19" t="s">
        <v>834</v>
      </c>
      <c r="E236" s="18" t="s">
        <v>840</v>
      </c>
      <c r="F236" s="19" t="s">
        <v>842</v>
      </c>
      <c r="G236" s="35"/>
      <c r="I236" s="19" t="s">
        <v>834</v>
      </c>
      <c r="J236" s="18" t="s">
        <v>843</v>
      </c>
    </row>
    <row r="237" spans="1:10">
      <c r="A237" s="21" t="s">
        <v>831</v>
      </c>
      <c r="B237" s="20" t="s">
        <v>832</v>
      </c>
      <c r="C237" s="19" t="s">
        <v>833</v>
      </c>
      <c r="D237" s="19" t="s">
        <v>834</v>
      </c>
      <c r="E237" s="18" t="s">
        <v>840</v>
      </c>
      <c r="F237" s="19" t="s">
        <v>845</v>
      </c>
      <c r="G237" s="35"/>
      <c r="I237" s="19" t="s">
        <v>834</v>
      </c>
      <c r="J237" s="18" t="s">
        <v>835</v>
      </c>
    </row>
    <row r="238" spans="1:10">
      <c r="A238" s="21" t="s">
        <v>831</v>
      </c>
      <c r="B238" s="20" t="s">
        <v>832</v>
      </c>
      <c r="C238" s="19" t="s">
        <v>833</v>
      </c>
      <c r="D238" s="19" t="s">
        <v>834</v>
      </c>
      <c r="E238" s="18" t="s">
        <v>840</v>
      </c>
      <c r="F238" s="19" t="s">
        <v>846</v>
      </c>
      <c r="G238" s="35"/>
      <c r="I238" s="19" t="s">
        <v>834</v>
      </c>
      <c r="J238" s="18" t="s">
        <v>1496</v>
      </c>
    </row>
    <row r="239" spans="1:10">
      <c r="A239" s="21" t="s">
        <v>831</v>
      </c>
      <c r="B239" s="20" t="s">
        <v>832</v>
      </c>
      <c r="C239" s="19" t="s">
        <v>833</v>
      </c>
      <c r="D239" s="19" t="s">
        <v>834</v>
      </c>
      <c r="E239" s="18" t="s">
        <v>840</v>
      </c>
      <c r="F239" s="19" t="s">
        <v>847</v>
      </c>
      <c r="G239" s="35"/>
      <c r="I239" s="19" t="s">
        <v>834</v>
      </c>
      <c r="J239" s="18" t="s">
        <v>837</v>
      </c>
    </row>
    <row r="240" spans="1:10">
      <c r="A240" s="21" t="s">
        <v>831</v>
      </c>
      <c r="B240" s="20" t="s">
        <v>832</v>
      </c>
      <c r="C240" s="19" t="s">
        <v>833</v>
      </c>
      <c r="D240" s="19" t="s">
        <v>834</v>
      </c>
      <c r="E240" s="18" t="s">
        <v>843</v>
      </c>
      <c r="F240" s="19" t="s">
        <v>844</v>
      </c>
      <c r="G240" s="35"/>
      <c r="I240" s="19" t="s">
        <v>834</v>
      </c>
      <c r="J240" s="18" t="s">
        <v>838</v>
      </c>
    </row>
    <row r="241" spans="1:10">
      <c r="A241" s="21" t="s">
        <v>831</v>
      </c>
      <c r="B241" s="20" t="s">
        <v>832</v>
      </c>
      <c r="C241" s="19" t="s">
        <v>833</v>
      </c>
      <c r="D241" s="19" t="s">
        <v>834</v>
      </c>
      <c r="E241" s="18" t="s">
        <v>843</v>
      </c>
      <c r="F241" s="19" t="s">
        <v>848</v>
      </c>
      <c r="G241" s="35"/>
      <c r="I241" s="28" t="s">
        <v>859</v>
      </c>
      <c r="J241" s="31" t="s">
        <v>871</v>
      </c>
    </row>
    <row r="242" spans="1:10">
      <c r="A242" s="21" t="s">
        <v>831</v>
      </c>
      <c r="B242" s="20" t="s">
        <v>832</v>
      </c>
      <c r="C242" s="19" t="s">
        <v>833</v>
      </c>
      <c r="D242" s="19" t="s">
        <v>834</v>
      </c>
      <c r="E242" s="18" t="s">
        <v>835</v>
      </c>
      <c r="F242" s="19" t="s">
        <v>836</v>
      </c>
      <c r="G242" s="35"/>
      <c r="I242" s="28" t="s">
        <v>859</v>
      </c>
      <c r="J242" s="31" t="s">
        <v>843</v>
      </c>
    </row>
    <row r="243" spans="1:10">
      <c r="A243" s="21" t="s">
        <v>831</v>
      </c>
      <c r="B243" s="20" t="s">
        <v>832</v>
      </c>
      <c r="C243" s="19" t="s">
        <v>833</v>
      </c>
      <c r="D243" s="19" t="s">
        <v>834</v>
      </c>
      <c r="E243" s="18" t="s">
        <v>835</v>
      </c>
      <c r="F243" s="19" t="s">
        <v>1063</v>
      </c>
      <c r="G243" s="35"/>
      <c r="I243" s="28" t="s">
        <v>859</v>
      </c>
      <c r="J243" s="31" t="s">
        <v>1497</v>
      </c>
    </row>
    <row r="244" spans="1:10">
      <c r="A244" s="21" t="s">
        <v>831</v>
      </c>
      <c r="B244" s="20" t="s">
        <v>832</v>
      </c>
      <c r="C244" s="19" t="s">
        <v>833</v>
      </c>
      <c r="D244" s="19" t="s">
        <v>834</v>
      </c>
      <c r="E244" s="18" t="s">
        <v>835</v>
      </c>
      <c r="F244" s="19" t="s">
        <v>849</v>
      </c>
      <c r="G244" s="35"/>
      <c r="I244" s="28" t="s">
        <v>859</v>
      </c>
      <c r="J244" s="31" t="s">
        <v>860</v>
      </c>
    </row>
    <row r="245" spans="1:10">
      <c r="A245" s="21" t="s">
        <v>831</v>
      </c>
      <c r="B245" s="20" t="s">
        <v>832</v>
      </c>
      <c r="C245" s="19" t="s">
        <v>833</v>
      </c>
      <c r="D245" s="19" t="s">
        <v>834</v>
      </c>
      <c r="E245" s="18" t="s">
        <v>835</v>
      </c>
      <c r="F245" s="19" t="s">
        <v>869</v>
      </c>
      <c r="G245" s="35"/>
      <c r="I245" s="28" t="s">
        <v>859</v>
      </c>
      <c r="J245" s="31" t="s">
        <v>1496</v>
      </c>
    </row>
    <row r="246" spans="1:10">
      <c r="A246" s="21" t="s">
        <v>831</v>
      </c>
      <c r="B246" s="20" t="s">
        <v>832</v>
      </c>
      <c r="C246" s="19" t="s">
        <v>833</v>
      </c>
      <c r="D246" s="19" t="s">
        <v>834</v>
      </c>
      <c r="E246" s="18" t="s">
        <v>835</v>
      </c>
      <c r="F246" s="19" t="s">
        <v>853</v>
      </c>
      <c r="G246" s="35"/>
      <c r="I246" s="28" t="s">
        <v>859</v>
      </c>
      <c r="J246" s="31" t="s">
        <v>870</v>
      </c>
    </row>
    <row r="247" spans="1:10">
      <c r="A247" s="21" t="s">
        <v>831</v>
      </c>
      <c r="B247" s="20" t="s">
        <v>832</v>
      </c>
      <c r="C247" s="19" t="s">
        <v>833</v>
      </c>
      <c r="D247" s="19" t="s">
        <v>834</v>
      </c>
      <c r="E247" s="18" t="s">
        <v>1496</v>
      </c>
      <c r="F247" s="19" t="s">
        <v>851</v>
      </c>
      <c r="G247" s="35"/>
      <c r="I247" s="28" t="s">
        <v>859</v>
      </c>
      <c r="J247" s="31" t="s">
        <v>863</v>
      </c>
    </row>
    <row r="248" spans="1:10">
      <c r="A248" s="21" t="s">
        <v>831</v>
      </c>
      <c r="B248" s="20" t="s">
        <v>832</v>
      </c>
      <c r="C248" s="19" t="s">
        <v>833</v>
      </c>
      <c r="D248" s="19" t="s">
        <v>834</v>
      </c>
      <c r="E248" s="18" t="s">
        <v>1496</v>
      </c>
      <c r="F248" s="19" t="s">
        <v>852</v>
      </c>
      <c r="G248" s="35"/>
      <c r="I248" s="19" t="s">
        <v>876</v>
      </c>
      <c r="J248" s="18" t="s">
        <v>871</v>
      </c>
    </row>
    <row r="249" spans="1:10">
      <c r="A249" s="21" t="s">
        <v>831</v>
      </c>
      <c r="B249" s="20" t="s">
        <v>832</v>
      </c>
      <c r="C249" s="19" t="s">
        <v>833</v>
      </c>
      <c r="D249" s="19" t="s">
        <v>834</v>
      </c>
      <c r="E249" s="18" t="s">
        <v>1496</v>
      </c>
      <c r="F249" s="19" t="s">
        <v>854</v>
      </c>
      <c r="G249" s="35"/>
      <c r="I249" s="19" t="s">
        <v>876</v>
      </c>
      <c r="J249" s="18" t="s">
        <v>1499</v>
      </c>
    </row>
    <row r="250" spans="1:10">
      <c r="A250" s="21" t="s">
        <v>831</v>
      </c>
      <c r="B250" s="20" t="s">
        <v>832</v>
      </c>
      <c r="C250" s="19" t="s">
        <v>833</v>
      </c>
      <c r="D250" s="19" t="s">
        <v>834</v>
      </c>
      <c r="E250" s="18" t="s">
        <v>837</v>
      </c>
      <c r="F250" s="19" t="s">
        <v>906</v>
      </c>
      <c r="G250" s="35"/>
      <c r="I250" s="19" t="s">
        <v>876</v>
      </c>
      <c r="J250" s="18" t="s">
        <v>1500</v>
      </c>
    </row>
    <row r="251" spans="1:10">
      <c r="A251" s="21" t="s">
        <v>831</v>
      </c>
      <c r="B251" s="20" t="s">
        <v>832</v>
      </c>
      <c r="C251" s="19" t="s">
        <v>833</v>
      </c>
      <c r="D251" s="19" t="s">
        <v>834</v>
      </c>
      <c r="E251" s="18" t="s">
        <v>837</v>
      </c>
      <c r="F251" s="19" t="s">
        <v>938</v>
      </c>
      <c r="G251" s="35"/>
      <c r="I251" s="19" t="s">
        <v>876</v>
      </c>
      <c r="J251" s="18" t="s">
        <v>1496</v>
      </c>
    </row>
    <row r="252" spans="1:10">
      <c r="A252" s="21" t="s">
        <v>831</v>
      </c>
      <c r="B252" s="20" t="s">
        <v>832</v>
      </c>
      <c r="C252" s="19" t="s">
        <v>833</v>
      </c>
      <c r="D252" s="19" t="s">
        <v>834</v>
      </c>
      <c r="E252" s="18" t="s">
        <v>837</v>
      </c>
      <c r="F252" s="19" t="s">
        <v>856</v>
      </c>
      <c r="G252" s="35"/>
      <c r="I252" s="19" t="s">
        <v>876</v>
      </c>
      <c r="J252" s="18" t="s">
        <v>973</v>
      </c>
    </row>
    <row r="253" spans="1:10">
      <c r="A253" s="21" t="s">
        <v>831</v>
      </c>
      <c r="B253" s="20" t="s">
        <v>832</v>
      </c>
      <c r="C253" s="19" t="s">
        <v>833</v>
      </c>
      <c r="D253" s="19" t="s">
        <v>834</v>
      </c>
      <c r="E253" s="18" t="s">
        <v>838</v>
      </c>
      <c r="F253" s="19" t="s">
        <v>839</v>
      </c>
      <c r="G253" s="35"/>
      <c r="I253" s="19" t="s">
        <v>876</v>
      </c>
      <c r="J253" s="18" t="s">
        <v>890</v>
      </c>
    </row>
    <row r="254" spans="1:10">
      <c r="A254" s="21" t="s">
        <v>831</v>
      </c>
      <c r="B254" s="20" t="s">
        <v>832</v>
      </c>
      <c r="C254" s="19" t="s">
        <v>833</v>
      </c>
      <c r="D254" s="19" t="s">
        <v>834</v>
      </c>
      <c r="E254" s="18" t="s">
        <v>838</v>
      </c>
      <c r="F254" s="19" t="s">
        <v>855</v>
      </c>
      <c r="G254" s="35"/>
      <c r="I254" s="28" t="s">
        <v>894</v>
      </c>
      <c r="J254" s="31" t="s">
        <v>871</v>
      </c>
    </row>
    <row r="255" spans="1:10">
      <c r="A255" s="21" t="s">
        <v>857</v>
      </c>
      <c r="B255" s="20" t="s">
        <v>832</v>
      </c>
      <c r="C255" s="19" t="s">
        <v>858</v>
      </c>
      <c r="D255" s="19" t="s">
        <v>859</v>
      </c>
      <c r="E255" s="18" t="s">
        <v>871</v>
      </c>
      <c r="F255" s="19" t="s">
        <v>1503</v>
      </c>
      <c r="G255" s="35" t="str">
        <f>CONCATENATE(SUBSTITUTE(C255," ","_"),SUBSTITUTE(E255," ","_"))</f>
        <v>Université_8_Mai_1945_de_GuelmaFaculté_de_Droit_et_des_Sciences_Politiques</v>
      </c>
      <c r="H255" t="s">
        <v>1580</v>
      </c>
      <c r="I255" s="28" t="s">
        <v>894</v>
      </c>
      <c r="J255" s="31" t="s">
        <v>916</v>
      </c>
    </row>
    <row r="256" spans="1:10">
      <c r="A256" s="21" t="s">
        <v>857</v>
      </c>
      <c r="B256" s="20" t="s">
        <v>832</v>
      </c>
      <c r="C256" s="19" t="s">
        <v>858</v>
      </c>
      <c r="D256" s="19" t="s">
        <v>859</v>
      </c>
      <c r="E256" s="18" t="s">
        <v>871</v>
      </c>
      <c r="F256" s="19" t="s">
        <v>855</v>
      </c>
      <c r="G256" s="35" t="str">
        <f t="shared" ref="G256:G319" si="0">CONCATENATE(SUBSTITUTE(C256," ","_"),SUBSTITUTE(E256," ","_"))</f>
        <v>Université_8_Mai_1945_de_GuelmaFaculté_de_Droit_et_des_Sciences_Politiques</v>
      </c>
      <c r="I256" s="28" t="s">
        <v>894</v>
      </c>
      <c r="J256" s="31" t="s">
        <v>898</v>
      </c>
    </row>
    <row r="257" spans="1:10">
      <c r="A257" s="21" t="s">
        <v>857</v>
      </c>
      <c r="B257" s="20" t="s">
        <v>832</v>
      </c>
      <c r="C257" s="19" t="s">
        <v>858</v>
      </c>
      <c r="D257" s="19" t="s">
        <v>859</v>
      </c>
      <c r="E257" s="18" t="s">
        <v>843</v>
      </c>
      <c r="F257" s="19" t="s">
        <v>1007</v>
      </c>
      <c r="G257" s="35" t="str">
        <f t="shared" si="0"/>
        <v>Université_8_Mai_1945_de_GuelmaFaculté_des_Lettres_et_des_Langues</v>
      </c>
      <c r="I257" s="28" t="s">
        <v>894</v>
      </c>
      <c r="J257" s="31" t="s">
        <v>1500</v>
      </c>
    </row>
    <row r="258" spans="1:10">
      <c r="A258" s="21" t="s">
        <v>857</v>
      </c>
      <c r="B258" s="20" t="s">
        <v>832</v>
      </c>
      <c r="C258" s="19" t="s">
        <v>858</v>
      </c>
      <c r="D258" s="19" t="s">
        <v>859</v>
      </c>
      <c r="E258" s="18" t="s">
        <v>843</v>
      </c>
      <c r="F258" s="19" t="s">
        <v>862</v>
      </c>
      <c r="G258" s="35" t="str">
        <f t="shared" si="0"/>
        <v>Université_8_Mai_1945_de_GuelmaFaculté_des_Lettres_et_des_Langues</v>
      </c>
      <c r="I258" s="28" t="s">
        <v>894</v>
      </c>
      <c r="J258" s="31" t="s">
        <v>1496</v>
      </c>
    </row>
    <row r="259" spans="1:10">
      <c r="A259" s="21" t="s">
        <v>857</v>
      </c>
      <c r="B259" s="20" t="s">
        <v>832</v>
      </c>
      <c r="C259" s="19" t="s">
        <v>858</v>
      </c>
      <c r="D259" s="19" t="s">
        <v>859</v>
      </c>
      <c r="E259" s="18" t="s">
        <v>843</v>
      </c>
      <c r="F259" s="19" t="s">
        <v>865</v>
      </c>
      <c r="G259" s="35" t="str">
        <f t="shared" si="0"/>
        <v>Université_8_Mai_1945_de_GuelmaFaculté_des_Lettres_et_des_Langues</v>
      </c>
      <c r="I259" s="28" t="s">
        <v>894</v>
      </c>
      <c r="J259" s="31" t="s">
        <v>973</v>
      </c>
    </row>
    <row r="260" spans="1:10">
      <c r="A260" s="21" t="s">
        <v>857</v>
      </c>
      <c r="B260" s="20" t="s">
        <v>832</v>
      </c>
      <c r="C260" s="19" t="s">
        <v>858</v>
      </c>
      <c r="D260" s="19" t="s">
        <v>859</v>
      </c>
      <c r="E260" s="18" t="s">
        <v>1497</v>
      </c>
      <c r="F260" s="19" t="s">
        <v>1013</v>
      </c>
      <c r="G260" s="35" t="str">
        <f t="shared" si="0"/>
        <v>Université_8_Mai_1945_de_GuelmaFaculté_des_Mathématiques_et_de_Informatique_et_des_Sciences_de_la_Matière</v>
      </c>
      <c r="I260" s="28" t="s">
        <v>894</v>
      </c>
      <c r="J260" s="31" t="s">
        <v>890</v>
      </c>
    </row>
    <row r="261" spans="1:10">
      <c r="A261" s="21" t="s">
        <v>857</v>
      </c>
      <c r="B261" s="20" t="s">
        <v>832</v>
      </c>
      <c r="C261" s="19" t="s">
        <v>858</v>
      </c>
      <c r="D261" s="19" t="s">
        <v>859</v>
      </c>
      <c r="E261" s="18" t="s">
        <v>1497</v>
      </c>
      <c r="F261" s="19" t="s">
        <v>869</v>
      </c>
      <c r="G261" s="35" t="str">
        <f t="shared" si="0"/>
        <v>Université_8_Mai_1945_de_GuelmaFaculté_des_Mathématiques_et_de_Informatique_et_des_Sciences_de_la_Matière</v>
      </c>
      <c r="I261" s="28" t="s">
        <v>894</v>
      </c>
      <c r="J261" s="31" t="s">
        <v>904</v>
      </c>
    </row>
    <row r="262" spans="1:10">
      <c r="A262" s="21" t="s">
        <v>857</v>
      </c>
      <c r="B262" s="20" t="s">
        <v>832</v>
      </c>
      <c r="C262" s="19" t="s">
        <v>858</v>
      </c>
      <c r="D262" s="19" t="s">
        <v>859</v>
      </c>
      <c r="E262" s="18" t="s">
        <v>1497</v>
      </c>
      <c r="F262" s="19" t="s">
        <v>873</v>
      </c>
      <c r="G262" s="35" t="str">
        <f t="shared" si="0"/>
        <v>Université_8_Mai_1945_de_GuelmaFaculté_des_Mathématiques_et_de_Informatique_et_des_Sciences_de_la_Matière</v>
      </c>
      <c r="I262" s="28" t="s">
        <v>894</v>
      </c>
      <c r="J262" s="31" t="s">
        <v>1543</v>
      </c>
    </row>
    <row r="263" spans="1:10">
      <c r="A263" s="21" t="s">
        <v>857</v>
      </c>
      <c r="B263" s="20" t="s">
        <v>832</v>
      </c>
      <c r="C263" s="19" t="s">
        <v>858</v>
      </c>
      <c r="D263" s="19" t="s">
        <v>859</v>
      </c>
      <c r="E263" s="18" t="s">
        <v>1498</v>
      </c>
      <c r="F263" s="19" t="s">
        <v>861</v>
      </c>
      <c r="G263" s="35" t="str">
        <f t="shared" si="0"/>
        <v>Université_8_Mai_1945_de_GuelmaFaculté_des_Sciences_de_la_Nature_et_de_la_Vie_et_des_Sciences_de_la_Terre_et_de_Univers</v>
      </c>
      <c r="I263" s="19" t="s">
        <v>920</v>
      </c>
      <c r="J263" s="18" t="s">
        <v>871</v>
      </c>
    </row>
    <row r="264" spans="1:10">
      <c r="A264" s="21" t="s">
        <v>857</v>
      </c>
      <c r="B264" s="20" t="s">
        <v>832</v>
      </c>
      <c r="C264" s="19" t="s">
        <v>858</v>
      </c>
      <c r="D264" s="19" t="s">
        <v>859</v>
      </c>
      <c r="E264" s="18" t="s">
        <v>1498</v>
      </c>
      <c r="F264" s="19" t="s">
        <v>866</v>
      </c>
      <c r="G264" s="35" t="str">
        <f t="shared" si="0"/>
        <v>Université_8_Mai_1945_de_GuelmaFaculté_des_Sciences_de_la_Nature_et_de_la_Vie_et_des_Sciences_de_la_Terre_et_de_Univers</v>
      </c>
      <c r="I264" s="19" t="s">
        <v>920</v>
      </c>
      <c r="J264" s="18" t="s">
        <v>916</v>
      </c>
    </row>
    <row r="265" spans="1:10">
      <c r="A265" s="21" t="s">
        <v>857</v>
      </c>
      <c r="B265" s="20" t="s">
        <v>832</v>
      </c>
      <c r="C265" s="19" t="s">
        <v>858</v>
      </c>
      <c r="D265" s="19" t="s">
        <v>859</v>
      </c>
      <c r="E265" s="18" t="s">
        <v>1498</v>
      </c>
      <c r="F265" s="19" t="s">
        <v>853</v>
      </c>
      <c r="G265" s="35" t="str">
        <f t="shared" si="0"/>
        <v>Université_8_Mai_1945_de_GuelmaFaculté_des_Sciences_de_la_Nature_et_de_la_Vie_et_des_Sciences_de_la_Terre_et_de_Univers</v>
      </c>
      <c r="I265" s="19" t="s">
        <v>920</v>
      </c>
      <c r="J265" s="18" t="s">
        <v>840</v>
      </c>
    </row>
    <row r="266" spans="1:10">
      <c r="A266" s="19" t="s">
        <v>857</v>
      </c>
      <c r="B266" s="20" t="s">
        <v>832</v>
      </c>
      <c r="C266" s="21" t="s">
        <v>858</v>
      </c>
      <c r="D266" s="19" t="s">
        <v>859</v>
      </c>
      <c r="E266" s="18" t="s">
        <v>1496</v>
      </c>
      <c r="F266" s="19" t="s">
        <v>851</v>
      </c>
      <c r="G266" s="35" t="str">
        <f t="shared" si="0"/>
        <v>Université_8_Mai_1945_de_GuelmaFaculté_des_Sciences_Economiques_Commerciales_et_des_Sciences_de_Gestion</v>
      </c>
      <c r="I266" s="19" t="s">
        <v>920</v>
      </c>
      <c r="J266" s="18" t="s">
        <v>843</v>
      </c>
    </row>
    <row r="267" spans="1:10">
      <c r="A267" s="19" t="s">
        <v>857</v>
      </c>
      <c r="B267" s="20" t="s">
        <v>832</v>
      </c>
      <c r="C267" s="21" t="s">
        <v>858</v>
      </c>
      <c r="D267" s="19" t="s">
        <v>859</v>
      </c>
      <c r="E267" s="18" t="s">
        <v>1496</v>
      </c>
      <c r="F267" s="19" t="s">
        <v>852</v>
      </c>
      <c r="G267" s="35" t="str">
        <f t="shared" si="0"/>
        <v>Université_8_Mai_1945_de_GuelmaFaculté_des_Sciences_Economiques_Commerciales_et_des_Sciences_de_Gestion</v>
      </c>
      <c r="I267" s="19" t="s">
        <v>920</v>
      </c>
      <c r="J267" s="18" t="s">
        <v>1500</v>
      </c>
    </row>
    <row r="268" spans="1:10">
      <c r="A268" s="19" t="s">
        <v>857</v>
      </c>
      <c r="B268" s="20" t="s">
        <v>832</v>
      </c>
      <c r="C268" s="21" t="s">
        <v>858</v>
      </c>
      <c r="D268" s="19" t="s">
        <v>859</v>
      </c>
      <c r="E268" s="18" t="s">
        <v>1496</v>
      </c>
      <c r="F268" s="19" t="s">
        <v>854</v>
      </c>
      <c r="G268" s="35" t="str">
        <f t="shared" si="0"/>
        <v>Université_8_Mai_1945_de_GuelmaFaculté_des_Sciences_Economiques_Commerciales_et_des_Sciences_de_Gestion</v>
      </c>
      <c r="I268" s="19" t="s">
        <v>920</v>
      </c>
      <c r="J268" s="18" t="s">
        <v>1496</v>
      </c>
    </row>
    <row r="269" spans="1:10">
      <c r="A269" s="19" t="s">
        <v>857</v>
      </c>
      <c r="B269" s="20" t="s">
        <v>832</v>
      </c>
      <c r="C269" s="21" t="s">
        <v>858</v>
      </c>
      <c r="D269" s="19" t="s">
        <v>859</v>
      </c>
      <c r="E269" s="18" t="s">
        <v>870</v>
      </c>
      <c r="F269" s="19" t="s">
        <v>938</v>
      </c>
      <c r="G269" s="35" t="str">
        <f t="shared" si="0"/>
        <v>Université_8_Mai_1945_de_GuelmaFaculté_des_Sciences_Humaines_et_Sociales</v>
      </c>
      <c r="I269" s="19" t="s">
        <v>920</v>
      </c>
      <c r="J269" s="18" t="s">
        <v>921</v>
      </c>
    </row>
    <row r="270" spans="1:10">
      <c r="A270" s="19" t="s">
        <v>857</v>
      </c>
      <c r="B270" s="20" t="s">
        <v>832</v>
      </c>
      <c r="C270" s="21" t="s">
        <v>858</v>
      </c>
      <c r="D270" s="19" t="s">
        <v>859</v>
      </c>
      <c r="E270" s="18" t="s">
        <v>870</v>
      </c>
      <c r="F270" s="19" t="s">
        <v>856</v>
      </c>
      <c r="G270" s="35" t="str">
        <f t="shared" si="0"/>
        <v>Université_8_Mai_1945_de_GuelmaFaculté_des_Sciences_Humaines_et_Sociales</v>
      </c>
      <c r="I270" s="19" t="s">
        <v>920</v>
      </c>
      <c r="J270" s="18" t="s">
        <v>870</v>
      </c>
    </row>
    <row r="271" spans="1:10">
      <c r="A271" s="19" t="s">
        <v>857</v>
      </c>
      <c r="B271" s="20" t="s">
        <v>832</v>
      </c>
      <c r="C271" s="21" t="s">
        <v>858</v>
      </c>
      <c r="D271" s="19" t="s">
        <v>859</v>
      </c>
      <c r="E271" s="18" t="s">
        <v>870</v>
      </c>
      <c r="F271" s="19" t="s">
        <v>872</v>
      </c>
      <c r="G271" s="35" t="str">
        <f t="shared" si="0"/>
        <v>Université_8_Mai_1945_de_GuelmaFaculté_des_Sciences_Humaines_et_Sociales</v>
      </c>
      <c r="I271" s="28" t="s">
        <v>953</v>
      </c>
      <c r="J271" s="31" t="s">
        <v>916</v>
      </c>
    </row>
    <row r="272" spans="1:10">
      <c r="A272" s="19" t="s">
        <v>857</v>
      </c>
      <c r="B272" s="20" t="s">
        <v>832</v>
      </c>
      <c r="C272" s="21" t="s">
        <v>858</v>
      </c>
      <c r="D272" s="19" t="s">
        <v>859</v>
      </c>
      <c r="E272" s="18" t="s">
        <v>863</v>
      </c>
      <c r="F272" s="19" t="s">
        <v>841</v>
      </c>
      <c r="G272" s="35" t="str">
        <f t="shared" si="0"/>
        <v>Université_8_Mai_1945_de_GuelmaFacultés_des_Sciences_et_de_la_Technologie</v>
      </c>
      <c r="I272" s="28" t="s">
        <v>953</v>
      </c>
      <c r="J272" s="31" t="s">
        <v>840</v>
      </c>
    </row>
    <row r="273" spans="1:10">
      <c r="A273" s="19" t="s">
        <v>857</v>
      </c>
      <c r="B273" s="20" t="s">
        <v>832</v>
      </c>
      <c r="C273" s="21" t="s">
        <v>858</v>
      </c>
      <c r="D273" s="19" t="s">
        <v>859</v>
      </c>
      <c r="E273" s="18" t="s">
        <v>863</v>
      </c>
      <c r="F273" s="19" t="s">
        <v>864</v>
      </c>
      <c r="G273" s="35" t="str">
        <f t="shared" si="0"/>
        <v>Université_8_Mai_1945_de_GuelmaFacultés_des_Sciences_et_de_la_Technologie</v>
      </c>
      <c r="I273" s="28" t="s">
        <v>953</v>
      </c>
      <c r="J273" s="31" t="s">
        <v>843</v>
      </c>
    </row>
    <row r="274" spans="1:10">
      <c r="A274" s="19" t="s">
        <v>857</v>
      </c>
      <c r="B274" s="20" t="s">
        <v>832</v>
      </c>
      <c r="C274" s="21" t="s">
        <v>858</v>
      </c>
      <c r="D274" s="19" t="s">
        <v>859</v>
      </c>
      <c r="E274" s="18" t="s">
        <v>863</v>
      </c>
      <c r="F274" s="19" t="s">
        <v>929</v>
      </c>
      <c r="G274" s="35" t="str">
        <f t="shared" si="0"/>
        <v>Université_8_Mai_1945_de_GuelmaFacultés_des_Sciences_et_de_la_Technologie</v>
      </c>
      <c r="I274" s="28" t="s">
        <v>953</v>
      </c>
      <c r="J274" s="31" t="s">
        <v>835</v>
      </c>
    </row>
    <row r="275" spans="1:10">
      <c r="A275" s="19" t="s">
        <v>857</v>
      </c>
      <c r="B275" s="20" t="s">
        <v>832</v>
      </c>
      <c r="C275" s="19" t="s">
        <v>858</v>
      </c>
      <c r="D275" s="19" t="s">
        <v>859</v>
      </c>
      <c r="E275" s="18" t="s">
        <v>863</v>
      </c>
      <c r="F275" s="19" t="s">
        <v>867</v>
      </c>
      <c r="G275" s="35" t="str">
        <f t="shared" si="0"/>
        <v>Université_8_Mai_1945_de_GuelmaFacultés_des_Sciences_et_de_la_Technologie</v>
      </c>
      <c r="I275" s="28" t="s">
        <v>953</v>
      </c>
      <c r="J275" s="31" t="s">
        <v>1515</v>
      </c>
    </row>
    <row r="276" spans="1:10">
      <c r="A276" s="19" t="s">
        <v>857</v>
      </c>
      <c r="B276" s="20" t="s">
        <v>832</v>
      </c>
      <c r="C276" s="19" t="s">
        <v>858</v>
      </c>
      <c r="D276" s="19" t="s">
        <v>859</v>
      </c>
      <c r="E276" s="18" t="s">
        <v>863</v>
      </c>
      <c r="F276" s="19" t="s">
        <v>868</v>
      </c>
      <c r="G276" s="35" t="str">
        <f t="shared" si="0"/>
        <v>Université_8_Mai_1945_de_GuelmaFacultés_des_Sciences_et_de_la_Technologie</v>
      </c>
      <c r="I276" s="28" t="s">
        <v>953</v>
      </c>
      <c r="J276" s="31" t="s">
        <v>1496</v>
      </c>
    </row>
    <row r="277" spans="1:10">
      <c r="A277" s="19" t="s">
        <v>874</v>
      </c>
      <c r="B277" s="20" t="s">
        <v>832</v>
      </c>
      <c r="C277" s="19" t="s">
        <v>875</v>
      </c>
      <c r="D277" s="19" t="s">
        <v>876</v>
      </c>
      <c r="E277" s="18" t="s">
        <v>871</v>
      </c>
      <c r="F277" s="19" t="s">
        <v>839</v>
      </c>
      <c r="G277" s="35" t="str">
        <f t="shared" si="0"/>
        <v>Université_Abdelhak_Benhamouda_de_JijelFaculté_de_Droit_et_des_Sciences_Politiques</v>
      </c>
      <c r="I277" s="28" t="s">
        <v>953</v>
      </c>
      <c r="J277" s="31" t="s">
        <v>870</v>
      </c>
    </row>
    <row r="278" spans="1:10">
      <c r="A278" s="19" t="s">
        <v>874</v>
      </c>
      <c r="B278" s="20" t="s">
        <v>832</v>
      </c>
      <c r="C278" s="19" t="s">
        <v>875</v>
      </c>
      <c r="D278" s="19" t="s">
        <v>876</v>
      </c>
      <c r="E278" s="18" t="s">
        <v>871</v>
      </c>
      <c r="F278" s="19" t="s">
        <v>855</v>
      </c>
      <c r="G278" s="35" t="str">
        <f t="shared" si="0"/>
        <v>Université_Abdelhak_Benhamouda_de_JijelFaculté_de_Droit_et_des_Sciences_Politiques</v>
      </c>
      <c r="I278" s="28" t="s">
        <v>953</v>
      </c>
      <c r="J278" s="31" t="s">
        <v>838</v>
      </c>
    </row>
    <row r="279" spans="1:10">
      <c r="A279" s="19" t="s">
        <v>874</v>
      </c>
      <c r="B279" s="20" t="s">
        <v>832</v>
      </c>
      <c r="C279" s="19" t="s">
        <v>875</v>
      </c>
      <c r="D279" s="19" t="s">
        <v>876</v>
      </c>
      <c r="E279" s="18" t="s">
        <v>1499</v>
      </c>
      <c r="F279" s="19" t="s">
        <v>865</v>
      </c>
      <c r="G279" s="35" t="str">
        <f t="shared" si="0"/>
        <v>Université_Abdelhak_Benhamouda_de_JijelFaculté_des_Lettres_et_Langues</v>
      </c>
      <c r="I279" s="19" t="s">
        <v>972</v>
      </c>
      <c r="J279" s="18" t="s">
        <v>973</v>
      </c>
    </row>
    <row r="280" spans="1:10">
      <c r="A280" s="19" t="s">
        <v>874</v>
      </c>
      <c r="B280" s="20" t="s">
        <v>832</v>
      </c>
      <c r="C280" s="19" t="s">
        <v>875</v>
      </c>
      <c r="D280" s="19" t="s">
        <v>876</v>
      </c>
      <c r="E280" s="18" t="s">
        <v>1499</v>
      </c>
      <c r="F280" s="19" t="s">
        <v>883</v>
      </c>
      <c r="G280" s="35" t="str">
        <f t="shared" si="0"/>
        <v>Université_Abdelhak_Benhamouda_de_JijelFaculté_des_Lettres_et_Langues</v>
      </c>
      <c r="I280" s="19" t="s">
        <v>972</v>
      </c>
      <c r="J280" s="18" t="s">
        <v>1516</v>
      </c>
    </row>
    <row r="281" spans="1:10">
      <c r="A281" s="19" t="s">
        <v>874</v>
      </c>
      <c r="B281" s="20" t="s">
        <v>832</v>
      </c>
      <c r="C281" s="19" t="s">
        <v>875</v>
      </c>
      <c r="D281" s="19" t="s">
        <v>876</v>
      </c>
      <c r="E281" s="18" t="s">
        <v>1499</v>
      </c>
      <c r="F281" s="19" t="s">
        <v>884</v>
      </c>
      <c r="G281" s="35" t="str">
        <f t="shared" si="0"/>
        <v>Université_Abdelhak_Benhamouda_de_JijelFaculté_des_Lettres_et_Langues</v>
      </c>
      <c r="I281" s="19" t="s">
        <v>972</v>
      </c>
      <c r="J281" s="18" t="s">
        <v>978</v>
      </c>
    </row>
    <row r="282" spans="1:10">
      <c r="A282" s="19" t="s">
        <v>874</v>
      </c>
      <c r="B282" s="20" t="s">
        <v>832</v>
      </c>
      <c r="C282" s="19" t="s">
        <v>875</v>
      </c>
      <c r="D282" s="19" t="s">
        <v>876</v>
      </c>
      <c r="E282" s="18" t="s">
        <v>1500</v>
      </c>
      <c r="F282" s="19" t="s">
        <v>878</v>
      </c>
      <c r="G282" s="35" t="str">
        <f t="shared" si="0"/>
        <v>Université_Abdelhak_Benhamouda_de_JijelFaculté_des_Sciences_de_la_Nature_et_de_la_Vie</v>
      </c>
      <c r="I282" s="19" t="s">
        <v>972</v>
      </c>
      <c r="J282" s="18" t="s">
        <v>979</v>
      </c>
    </row>
    <row r="283" spans="1:10">
      <c r="A283" s="21" t="s">
        <v>874</v>
      </c>
      <c r="B283" s="20" t="s">
        <v>832</v>
      </c>
      <c r="C283" s="19" t="s">
        <v>875</v>
      </c>
      <c r="D283" s="19" t="s">
        <v>876</v>
      </c>
      <c r="E283" s="18" t="s">
        <v>1500</v>
      </c>
      <c r="F283" s="19" t="s">
        <v>881</v>
      </c>
      <c r="G283" s="35" t="str">
        <f t="shared" si="0"/>
        <v>Université_Abdelhak_Benhamouda_de_JijelFaculté_des_Sciences_de_la_Nature_et_de_la_Vie</v>
      </c>
      <c r="I283" s="19" t="s">
        <v>972</v>
      </c>
      <c r="J283" s="18" t="s">
        <v>980</v>
      </c>
    </row>
    <row r="284" spans="1:10">
      <c r="A284" s="21" t="s">
        <v>874</v>
      </c>
      <c r="B284" s="20" t="s">
        <v>832</v>
      </c>
      <c r="C284" s="19" t="s">
        <v>875</v>
      </c>
      <c r="D284" s="19" t="s">
        <v>876</v>
      </c>
      <c r="E284" s="18" t="s">
        <v>1500</v>
      </c>
      <c r="F284" s="19" t="s">
        <v>882</v>
      </c>
      <c r="G284" s="35" t="str">
        <f t="shared" si="0"/>
        <v>Université_Abdelhak_Benhamouda_de_JijelFaculté_des_Sciences_de_la_Nature_et_de_la_Vie</v>
      </c>
      <c r="I284" s="28" t="s">
        <v>983</v>
      </c>
      <c r="J284" s="31" t="s">
        <v>871</v>
      </c>
    </row>
    <row r="285" spans="1:10">
      <c r="A285" s="21" t="s">
        <v>874</v>
      </c>
      <c r="B285" s="20" t="s">
        <v>832</v>
      </c>
      <c r="C285" s="19" t="s">
        <v>875</v>
      </c>
      <c r="D285" s="19" t="s">
        <v>876</v>
      </c>
      <c r="E285" s="18" t="s">
        <v>1500</v>
      </c>
      <c r="F285" s="19" t="s">
        <v>885</v>
      </c>
      <c r="G285" s="35" t="str">
        <f t="shared" si="0"/>
        <v>Université_Abdelhak_Benhamouda_de_JijelFaculté_des_Sciences_de_la_Nature_et_de_la_Vie</v>
      </c>
      <c r="I285" s="28" t="s">
        <v>983</v>
      </c>
      <c r="J285" s="31" t="s">
        <v>988</v>
      </c>
    </row>
    <row r="286" spans="1:10">
      <c r="A286" s="21" t="s">
        <v>874</v>
      </c>
      <c r="B286" s="20" t="s">
        <v>832</v>
      </c>
      <c r="C286" s="19" t="s">
        <v>875</v>
      </c>
      <c r="D286" s="19" t="s">
        <v>876</v>
      </c>
      <c r="E286" s="18" t="s">
        <v>1500</v>
      </c>
      <c r="F286" s="19" t="s">
        <v>888</v>
      </c>
      <c r="G286" s="35" t="str">
        <f t="shared" si="0"/>
        <v>Université_Abdelhak_Benhamouda_de_JijelFaculté_des_Sciences_de_la_Nature_et_de_la_Vie</v>
      </c>
      <c r="I286" s="28" t="s">
        <v>983</v>
      </c>
      <c r="J286" s="31" t="s">
        <v>916</v>
      </c>
    </row>
    <row r="287" spans="1:10">
      <c r="A287" s="21" t="s">
        <v>874</v>
      </c>
      <c r="B287" s="20" t="s">
        <v>832</v>
      </c>
      <c r="C287" s="19" t="s">
        <v>875</v>
      </c>
      <c r="D287" s="19" t="s">
        <v>876</v>
      </c>
      <c r="E287" s="18" t="s">
        <v>1500</v>
      </c>
      <c r="F287" s="19" t="s">
        <v>889</v>
      </c>
      <c r="G287" s="35" t="str">
        <f t="shared" si="0"/>
        <v>Université_Abdelhak_Benhamouda_de_JijelFaculté_des_Sciences_de_la_Nature_et_de_la_Vie</v>
      </c>
      <c r="I287" s="28" t="s">
        <v>983</v>
      </c>
      <c r="J287" s="31" t="s">
        <v>840</v>
      </c>
    </row>
    <row r="288" spans="1:10">
      <c r="A288" s="21" t="s">
        <v>874</v>
      </c>
      <c r="B288" s="20" t="s">
        <v>832</v>
      </c>
      <c r="C288" s="19" t="s">
        <v>875</v>
      </c>
      <c r="D288" s="19" t="s">
        <v>876</v>
      </c>
      <c r="E288" s="18" t="s">
        <v>1496</v>
      </c>
      <c r="F288" s="19" t="s">
        <v>851</v>
      </c>
      <c r="G288" s="35" t="str">
        <f t="shared" si="0"/>
        <v>Université_Abdelhak_Benhamouda_de_JijelFaculté_des_Sciences_Economiques_Commerciales_et_des_Sciences_de_Gestion</v>
      </c>
      <c r="I288" s="28" t="s">
        <v>983</v>
      </c>
      <c r="J288" s="31" t="s">
        <v>996</v>
      </c>
    </row>
    <row r="289" spans="1:10">
      <c r="A289" s="21" t="s">
        <v>874</v>
      </c>
      <c r="B289" s="20" t="s">
        <v>832</v>
      </c>
      <c r="C289" s="19" t="s">
        <v>875</v>
      </c>
      <c r="D289" s="19" t="s">
        <v>876</v>
      </c>
      <c r="E289" s="18" t="s">
        <v>1496</v>
      </c>
      <c r="F289" s="19" t="s">
        <v>852</v>
      </c>
      <c r="G289" s="35" t="str">
        <f t="shared" si="0"/>
        <v>Université_Abdelhak_Benhamouda_de_JijelFaculté_des_Sciences_Economiques_Commerciales_et_des_Sciences_de_Gestion</v>
      </c>
      <c r="I289" s="28" t="s">
        <v>983</v>
      </c>
      <c r="J289" s="31" t="s">
        <v>870</v>
      </c>
    </row>
    <row r="290" spans="1:10">
      <c r="A290" s="21" t="s">
        <v>874</v>
      </c>
      <c r="B290" s="20" t="s">
        <v>832</v>
      </c>
      <c r="C290" s="19" t="s">
        <v>875</v>
      </c>
      <c r="D290" s="19" t="s">
        <v>876</v>
      </c>
      <c r="E290" s="39" t="s">
        <v>973</v>
      </c>
      <c r="F290" s="19" t="s">
        <v>886</v>
      </c>
      <c r="G290" s="35" t="str">
        <f t="shared" si="0"/>
        <v>Université_Abdelhak_Benhamouda_de_JijelFaculté_des_Sciences_et_de_la_Technologie</v>
      </c>
      <c r="I290" s="28" t="s">
        <v>983</v>
      </c>
      <c r="J290" s="31" t="s">
        <v>835</v>
      </c>
    </row>
    <row r="291" spans="1:10">
      <c r="A291" s="19" t="s">
        <v>874</v>
      </c>
      <c r="B291" s="20" t="s">
        <v>832</v>
      </c>
      <c r="C291" s="19" t="s">
        <v>875</v>
      </c>
      <c r="D291" s="19" t="s">
        <v>876</v>
      </c>
      <c r="E291" s="39" t="s">
        <v>973</v>
      </c>
      <c r="F291" s="19" t="s">
        <v>887</v>
      </c>
      <c r="G291" s="35" t="str">
        <f t="shared" si="0"/>
        <v>Université_Abdelhak_Benhamouda_de_JijelFaculté_des_Sciences_et_de_la_Technologie</v>
      </c>
      <c r="I291" s="28" t="s">
        <v>983</v>
      </c>
      <c r="J291" s="28" t="s">
        <v>999</v>
      </c>
    </row>
    <row r="292" spans="1:10">
      <c r="A292" s="19" t="s">
        <v>874</v>
      </c>
      <c r="B292" s="20" t="s">
        <v>832</v>
      </c>
      <c r="C292" s="19" t="s">
        <v>875</v>
      </c>
      <c r="D292" s="19" t="s">
        <v>876</v>
      </c>
      <c r="E292" s="18" t="s">
        <v>890</v>
      </c>
      <c r="F292" s="19"/>
      <c r="G292" s="35" t="str">
        <f t="shared" si="0"/>
        <v>Université_Abdelhak_Benhamouda_de_JijelFaculté_des_Sciences_Exactes_et_Informatique</v>
      </c>
      <c r="I292" s="19" t="s">
        <v>1001</v>
      </c>
      <c r="J292" s="18" t="s">
        <v>871</v>
      </c>
    </row>
    <row r="293" spans="1:10">
      <c r="A293" s="19" t="s">
        <v>891</v>
      </c>
      <c r="B293" s="20" t="s">
        <v>892</v>
      </c>
      <c r="C293" s="19" t="s">
        <v>893</v>
      </c>
      <c r="D293" s="19" t="s">
        <v>894</v>
      </c>
      <c r="E293" s="18" t="s">
        <v>871</v>
      </c>
      <c r="F293" s="19"/>
      <c r="G293" s="35" t="str">
        <f t="shared" si="0"/>
        <v>Université_Abdelhamid_Ibn_Badis_de_MostaganemFaculté_de_Droit_et_des_Sciences_Politiques</v>
      </c>
      <c r="I293" s="19" t="s">
        <v>1001</v>
      </c>
      <c r="J293" s="18" t="s">
        <v>916</v>
      </c>
    </row>
    <row r="294" spans="1:10">
      <c r="A294" s="19" t="s">
        <v>891</v>
      </c>
      <c r="B294" s="20" t="s">
        <v>892</v>
      </c>
      <c r="C294" s="19" t="s">
        <v>893</v>
      </c>
      <c r="D294" s="19" t="s">
        <v>894</v>
      </c>
      <c r="E294" s="18" t="s">
        <v>916</v>
      </c>
      <c r="F294" s="19"/>
      <c r="G294" s="35" t="str">
        <f t="shared" si="0"/>
        <v>Université_Abdelhamid_Ibn_Badis_de_MostaganemFaculté_de_Médecine</v>
      </c>
      <c r="I294" s="19" t="s">
        <v>1001</v>
      </c>
      <c r="J294" s="18" t="s">
        <v>1517</v>
      </c>
    </row>
    <row r="295" spans="1:10">
      <c r="A295" s="19" t="s">
        <v>891</v>
      </c>
      <c r="B295" s="20" t="s">
        <v>892</v>
      </c>
      <c r="C295" s="19" t="s">
        <v>893</v>
      </c>
      <c r="D295" s="19" t="s">
        <v>894</v>
      </c>
      <c r="E295" s="18" t="s">
        <v>898</v>
      </c>
      <c r="F295" s="19" t="s">
        <v>899</v>
      </c>
      <c r="G295" s="35" t="str">
        <f t="shared" si="0"/>
        <v>Université_Abdelhamid_Ibn_Badis_de_MostaganemFaculté_des_Lettres_et_des_Arts</v>
      </c>
      <c r="I295" s="19" t="s">
        <v>1001</v>
      </c>
      <c r="J295" s="18" t="s">
        <v>835</v>
      </c>
    </row>
    <row r="296" spans="1:10">
      <c r="A296" s="19" t="s">
        <v>891</v>
      </c>
      <c r="B296" s="20" t="s">
        <v>892</v>
      </c>
      <c r="C296" s="19" t="s">
        <v>893</v>
      </c>
      <c r="D296" s="19" t="s">
        <v>894</v>
      </c>
      <c r="E296" s="18" t="s">
        <v>898</v>
      </c>
      <c r="F296" s="19" t="s">
        <v>900</v>
      </c>
      <c r="G296" s="35" t="str">
        <f t="shared" si="0"/>
        <v>Université_Abdelhamid_Ibn_Badis_de_MostaganemFaculté_des_Lettres_et_des_Arts</v>
      </c>
      <c r="I296" s="19" t="s">
        <v>1001</v>
      </c>
      <c r="J296" s="18" t="s">
        <v>1544</v>
      </c>
    </row>
    <row r="297" spans="1:10">
      <c r="A297" s="19" t="s">
        <v>891</v>
      </c>
      <c r="B297" s="20" t="s">
        <v>892</v>
      </c>
      <c r="C297" s="19" t="s">
        <v>893</v>
      </c>
      <c r="D297" s="19" t="s">
        <v>894</v>
      </c>
      <c r="E297" s="18" t="s">
        <v>898</v>
      </c>
      <c r="F297" s="19" t="s">
        <v>901</v>
      </c>
      <c r="G297" s="35" t="str">
        <f t="shared" si="0"/>
        <v>Université_Abdelhamid_Ibn_Badis_de_MostaganemFaculté_des_Lettres_et_des_Arts</v>
      </c>
      <c r="I297" s="19" t="s">
        <v>1001</v>
      </c>
      <c r="J297" s="18" t="s">
        <v>1002</v>
      </c>
    </row>
    <row r="298" spans="1:10">
      <c r="A298" s="19" t="s">
        <v>891</v>
      </c>
      <c r="B298" s="20" t="s">
        <v>892</v>
      </c>
      <c r="C298" s="19" t="s">
        <v>893</v>
      </c>
      <c r="D298" s="19" t="s">
        <v>894</v>
      </c>
      <c r="E298" s="18" t="s">
        <v>898</v>
      </c>
      <c r="F298" s="19" t="s">
        <v>1504</v>
      </c>
      <c r="G298" s="35" t="str">
        <f t="shared" si="0"/>
        <v>Université_Abdelhamid_Ibn_Badis_de_MostaganemFaculté_des_Lettres_et_des_Arts</v>
      </c>
      <c r="I298" s="19" t="s">
        <v>1001</v>
      </c>
      <c r="J298" s="18" t="s">
        <v>1020</v>
      </c>
    </row>
    <row r="299" spans="1:10">
      <c r="A299" s="19" t="s">
        <v>891</v>
      </c>
      <c r="B299" s="20" t="s">
        <v>892</v>
      </c>
      <c r="C299" s="19" t="s">
        <v>893</v>
      </c>
      <c r="D299" s="19" t="s">
        <v>894</v>
      </c>
      <c r="E299" s="18" t="s">
        <v>898</v>
      </c>
      <c r="F299" s="19" t="s">
        <v>908</v>
      </c>
      <c r="G299" s="35" t="str">
        <f t="shared" si="0"/>
        <v>Université_Abdelhamid_Ibn_Badis_de_MostaganemFaculté_des_Lettres_et_des_Arts</v>
      </c>
      <c r="I299" s="28" t="s">
        <v>1029</v>
      </c>
      <c r="J299" s="31" t="s">
        <v>1037</v>
      </c>
    </row>
    <row r="300" spans="1:10">
      <c r="A300" s="19" t="s">
        <v>891</v>
      </c>
      <c r="B300" s="20" t="s">
        <v>892</v>
      </c>
      <c r="C300" s="19" t="s">
        <v>893</v>
      </c>
      <c r="D300" s="19" t="s">
        <v>894</v>
      </c>
      <c r="E300" s="18" t="s">
        <v>877</v>
      </c>
      <c r="F300" s="19" t="s">
        <v>897</v>
      </c>
      <c r="G300" s="35" t="str">
        <f t="shared" si="0"/>
        <v>Université_Abdelhamid_Ibn_Badis_de_MostaganemFaculté_des_Sciences_de_la_Nature_et_de_la_Vie_</v>
      </c>
      <c r="I300" s="28" t="s">
        <v>1029</v>
      </c>
      <c r="J300" s="31" t="s">
        <v>1030</v>
      </c>
    </row>
    <row r="301" spans="1:10">
      <c r="A301" s="19" t="s">
        <v>891</v>
      </c>
      <c r="B301" s="20" t="s">
        <v>892</v>
      </c>
      <c r="C301" s="19" t="s">
        <v>893</v>
      </c>
      <c r="D301" s="19" t="s">
        <v>894</v>
      </c>
      <c r="E301" s="18" t="s">
        <v>877</v>
      </c>
      <c r="F301" s="19" t="s">
        <v>902</v>
      </c>
      <c r="G301" s="35" t="str">
        <f t="shared" si="0"/>
        <v>Université_Abdelhamid_Ibn_Badis_de_MostaganemFaculté_des_Sciences_de_la_Nature_et_de_la_Vie_</v>
      </c>
      <c r="I301" s="28" t="s">
        <v>1029</v>
      </c>
      <c r="J301" s="31" t="s">
        <v>1034</v>
      </c>
    </row>
    <row r="302" spans="1:10">
      <c r="A302" s="19" t="s">
        <v>891</v>
      </c>
      <c r="B302" s="20" t="s">
        <v>892</v>
      </c>
      <c r="C302" s="19" t="s">
        <v>893</v>
      </c>
      <c r="D302" s="19" t="s">
        <v>894</v>
      </c>
      <c r="E302" s="18" t="s">
        <v>877</v>
      </c>
      <c r="F302" s="19" t="s">
        <v>861</v>
      </c>
      <c r="G302" s="35" t="str">
        <f t="shared" si="0"/>
        <v>Université_Abdelhamid_Ibn_Badis_de_MostaganemFaculté_des_Sciences_de_la_Nature_et_de_la_Vie_</v>
      </c>
      <c r="I302" s="19"/>
      <c r="J302" s="18"/>
    </row>
    <row r="303" spans="1:10">
      <c r="A303" s="19" t="s">
        <v>891</v>
      </c>
      <c r="B303" s="20" t="s">
        <v>892</v>
      </c>
      <c r="C303" s="19" t="s">
        <v>893</v>
      </c>
      <c r="D303" s="19" t="s">
        <v>894</v>
      </c>
      <c r="E303" s="18" t="s">
        <v>877</v>
      </c>
      <c r="F303" s="19" t="s">
        <v>903</v>
      </c>
      <c r="G303" s="35" t="str">
        <f t="shared" si="0"/>
        <v>Université_Abdelhamid_Ibn_Badis_de_MostaganemFaculté_des_Sciences_de_la_Nature_et_de_la_Vie_</v>
      </c>
      <c r="I303" s="19" t="s">
        <v>1041</v>
      </c>
      <c r="J303" s="18" t="s">
        <v>843</v>
      </c>
    </row>
    <row r="304" spans="1:10">
      <c r="A304" s="19" t="s">
        <v>891</v>
      </c>
      <c r="B304" s="20" t="s">
        <v>892</v>
      </c>
      <c r="C304" s="19" t="s">
        <v>893</v>
      </c>
      <c r="D304" s="19" t="s">
        <v>894</v>
      </c>
      <c r="E304" s="18" t="s">
        <v>850</v>
      </c>
      <c r="F304" s="19"/>
      <c r="G304" s="35" t="str">
        <f t="shared" si="0"/>
        <v>Université_Abdelhamid_Ibn_Badis_de_MostaganemFaculté_des_Sciences_Economiques,_Commerciales_et_des_Sciences_de_Gestion</v>
      </c>
      <c r="I304" s="19" t="s">
        <v>1041</v>
      </c>
      <c r="J304" s="18" t="s">
        <v>1042</v>
      </c>
    </row>
    <row r="305" spans="1:10">
      <c r="A305" s="19" t="s">
        <v>891</v>
      </c>
      <c r="B305" s="20" t="s">
        <v>892</v>
      </c>
      <c r="C305" s="19" t="s">
        <v>893</v>
      </c>
      <c r="D305" s="19" t="s">
        <v>894</v>
      </c>
      <c r="E305" s="18" t="s">
        <v>911</v>
      </c>
      <c r="F305" s="19" t="s">
        <v>912</v>
      </c>
      <c r="G305" s="35" t="str">
        <f t="shared" si="0"/>
        <v>Université_Abdelhamid_Ibn_Badis_de_MostaganemFaculté_des_sciences_et_de_la_technologie</v>
      </c>
      <c r="I305" s="19" t="s">
        <v>1041</v>
      </c>
      <c r="J305" s="18" t="s">
        <v>1046</v>
      </c>
    </row>
    <row r="306" spans="1:10">
      <c r="A306" s="19" t="s">
        <v>891</v>
      </c>
      <c r="B306" s="20" t="s">
        <v>892</v>
      </c>
      <c r="C306" s="19" t="s">
        <v>893</v>
      </c>
      <c r="D306" s="19" t="s">
        <v>894</v>
      </c>
      <c r="E306" s="18" t="s">
        <v>911</v>
      </c>
      <c r="F306" s="19" t="s">
        <v>913</v>
      </c>
      <c r="G306" s="35" t="str">
        <f t="shared" si="0"/>
        <v>Université_Abdelhamid_Ibn_Badis_de_MostaganemFaculté_des_sciences_et_de_la_technologie</v>
      </c>
      <c r="I306" s="19" t="s">
        <v>1041</v>
      </c>
      <c r="J306" s="18" t="s">
        <v>1047</v>
      </c>
    </row>
    <row r="307" spans="1:10">
      <c r="A307" s="19" t="s">
        <v>891</v>
      </c>
      <c r="B307" s="20" t="s">
        <v>892</v>
      </c>
      <c r="C307" s="19" t="s">
        <v>893</v>
      </c>
      <c r="D307" s="19" t="s">
        <v>894</v>
      </c>
      <c r="E307" s="18" t="s">
        <v>911</v>
      </c>
      <c r="F307" s="19" t="s">
        <v>914</v>
      </c>
      <c r="G307" s="35" t="str">
        <f t="shared" si="0"/>
        <v>Université_Abdelhamid_Ibn_Badis_de_MostaganemFaculté_des_sciences_et_de_la_technologie</v>
      </c>
      <c r="I307" s="28" t="s">
        <v>1049</v>
      </c>
      <c r="J307" s="31" t="s">
        <v>1518</v>
      </c>
    </row>
    <row r="308" spans="1:10">
      <c r="A308" s="19" t="s">
        <v>891</v>
      </c>
      <c r="B308" s="20" t="s">
        <v>892</v>
      </c>
      <c r="C308" s="19" t="s">
        <v>893</v>
      </c>
      <c r="D308" s="19" t="s">
        <v>894</v>
      </c>
      <c r="E308" s="18" t="s">
        <v>911</v>
      </c>
      <c r="F308" s="19" t="s">
        <v>915</v>
      </c>
      <c r="G308" s="35" t="str">
        <f t="shared" si="0"/>
        <v>Université_Abdelhamid_Ibn_Badis_de_MostaganemFaculté_des_sciences_et_de_la_technologie</v>
      </c>
      <c r="I308" s="28" t="s">
        <v>1049</v>
      </c>
      <c r="J308" s="31" t="s">
        <v>1496</v>
      </c>
    </row>
    <row r="309" spans="1:10">
      <c r="A309" s="19" t="s">
        <v>891</v>
      </c>
      <c r="B309" s="20" t="s">
        <v>892</v>
      </c>
      <c r="C309" s="19" t="s">
        <v>893</v>
      </c>
      <c r="D309" s="19" t="s">
        <v>894</v>
      </c>
      <c r="E309" s="18" t="s">
        <v>890</v>
      </c>
      <c r="F309" s="19"/>
      <c r="G309" s="35" t="str">
        <f t="shared" si="0"/>
        <v>Université_Abdelhamid_Ibn_Badis_de_MostaganemFaculté_des_Sciences_Exactes_et_Informatique</v>
      </c>
      <c r="I309" s="28" t="s">
        <v>1049</v>
      </c>
      <c r="J309" s="31" t="s">
        <v>1051</v>
      </c>
    </row>
    <row r="310" spans="1:10">
      <c r="A310" s="19" t="s">
        <v>891</v>
      </c>
      <c r="B310" s="20" t="s">
        <v>892</v>
      </c>
      <c r="C310" s="19" t="s">
        <v>893</v>
      </c>
      <c r="D310" s="19" t="s">
        <v>894</v>
      </c>
      <c r="E310" s="18" t="s">
        <v>904</v>
      </c>
      <c r="F310" s="19" t="s">
        <v>905</v>
      </c>
      <c r="G310" s="35" t="str">
        <f t="shared" si="0"/>
        <v>Université_Abdelhamid_Ibn_Badis_de_MostaganemFaculté_des_Sciences_Sociales</v>
      </c>
      <c r="I310" s="28" t="s">
        <v>1049</v>
      </c>
      <c r="J310" s="31" t="s">
        <v>1519</v>
      </c>
    </row>
    <row r="311" spans="1:10">
      <c r="A311" s="19" t="s">
        <v>891</v>
      </c>
      <c r="B311" s="20" t="s">
        <v>892</v>
      </c>
      <c r="C311" s="19" t="s">
        <v>893</v>
      </c>
      <c r="D311" s="19" t="s">
        <v>894</v>
      </c>
      <c r="E311" s="18" t="s">
        <v>904</v>
      </c>
      <c r="F311" s="19" t="s">
        <v>906</v>
      </c>
      <c r="G311" s="35" t="str">
        <f t="shared" si="0"/>
        <v>Université_Abdelhamid_Ibn_Badis_de_MostaganemFaculté_des_Sciences_Sociales</v>
      </c>
      <c r="I311" s="19" t="s">
        <v>1055</v>
      </c>
      <c r="J311" s="18" t="s">
        <v>871</v>
      </c>
    </row>
    <row r="312" spans="1:10">
      <c r="A312" s="19" t="s">
        <v>891</v>
      </c>
      <c r="B312" s="20" t="s">
        <v>892</v>
      </c>
      <c r="C312" s="19" t="s">
        <v>893</v>
      </c>
      <c r="D312" s="19" t="s">
        <v>894</v>
      </c>
      <c r="E312" s="18" t="s">
        <v>904</v>
      </c>
      <c r="F312" s="19" t="s">
        <v>883</v>
      </c>
      <c r="G312" s="35" t="str">
        <f t="shared" si="0"/>
        <v>Université_Abdelhamid_Ibn_Badis_de_MostaganemFaculté_des_Sciences_Sociales</v>
      </c>
      <c r="I312" s="19" t="s">
        <v>1055</v>
      </c>
      <c r="J312" s="18" t="s">
        <v>1517</v>
      </c>
    </row>
    <row r="313" spans="1:10">
      <c r="A313" s="19" t="s">
        <v>891</v>
      </c>
      <c r="B313" s="20" t="s">
        <v>892</v>
      </c>
      <c r="C313" s="19" t="s">
        <v>893</v>
      </c>
      <c r="D313" s="19" t="s">
        <v>894</v>
      </c>
      <c r="E313" s="18" t="s">
        <v>904</v>
      </c>
      <c r="F313" s="19" t="s">
        <v>909</v>
      </c>
      <c r="G313" s="35" t="str">
        <f t="shared" si="0"/>
        <v>Université_Abdelhamid_Ibn_Badis_de_MostaganemFaculté_des_Sciences_Sociales</v>
      </c>
      <c r="I313" s="19" t="s">
        <v>1055</v>
      </c>
      <c r="J313" s="18" t="s">
        <v>1496</v>
      </c>
    </row>
    <row r="314" spans="1:10">
      <c r="A314" s="19" t="s">
        <v>891</v>
      </c>
      <c r="B314" s="20" t="s">
        <v>892</v>
      </c>
      <c r="C314" s="19" t="s">
        <v>893</v>
      </c>
      <c r="D314" s="19" t="s">
        <v>894</v>
      </c>
      <c r="E314" s="18" t="s">
        <v>895</v>
      </c>
      <c r="F314" s="19" t="s">
        <v>896</v>
      </c>
      <c r="G314" s="35" t="str">
        <f t="shared" si="0"/>
        <v>Université_Abdelhamid_Ibn_Badis_de_MostaganemInstitut_d’Education_Physique_et_Sportive</v>
      </c>
      <c r="I314" s="19" t="s">
        <v>1055</v>
      </c>
      <c r="J314" s="18" t="s">
        <v>1058</v>
      </c>
    </row>
    <row r="315" spans="1:10">
      <c r="A315" s="19" t="s">
        <v>891</v>
      </c>
      <c r="B315" s="20" t="s">
        <v>892</v>
      </c>
      <c r="C315" s="19" t="s">
        <v>893</v>
      </c>
      <c r="D315" s="19" t="s">
        <v>894</v>
      </c>
      <c r="E315" s="18" t="s">
        <v>895</v>
      </c>
      <c r="F315" s="19" t="s">
        <v>907</v>
      </c>
      <c r="G315" s="35" t="str">
        <f t="shared" si="0"/>
        <v>Université_Abdelhamid_Ibn_Badis_de_MostaganemInstitut_d’Education_Physique_et_Sportive</v>
      </c>
      <c r="I315" s="28" t="s">
        <v>1061</v>
      </c>
      <c r="J315" s="31" t="s">
        <v>871</v>
      </c>
    </row>
    <row r="316" spans="1:10">
      <c r="A316" s="19" t="s">
        <v>891</v>
      </c>
      <c r="B316" s="20" t="s">
        <v>892</v>
      </c>
      <c r="C316" s="19" t="s">
        <v>893</v>
      </c>
      <c r="D316" s="19" t="s">
        <v>894</v>
      </c>
      <c r="E316" s="18" t="s">
        <v>895</v>
      </c>
      <c r="F316" s="19" t="s">
        <v>910</v>
      </c>
      <c r="G316" s="35" t="str">
        <f t="shared" si="0"/>
        <v>Université_Abdelhamid_Ibn_Badis_de_MostaganemInstitut_d’Education_Physique_et_Sportive</v>
      </c>
      <c r="I316" s="28" t="s">
        <v>1061</v>
      </c>
      <c r="J316" s="31" t="s">
        <v>843</v>
      </c>
    </row>
    <row r="317" spans="1:10">
      <c r="A317" s="19" t="s">
        <v>917</v>
      </c>
      <c r="B317" s="20" t="s">
        <v>918</v>
      </c>
      <c r="C317" s="19" t="s">
        <v>919</v>
      </c>
      <c r="D317" s="19" t="s">
        <v>920</v>
      </c>
      <c r="E317" s="18" t="s">
        <v>871</v>
      </c>
      <c r="F317" s="19" t="s">
        <v>925</v>
      </c>
      <c r="G317" s="35" t="str">
        <f t="shared" si="0"/>
        <v>Université_Abderrahmane_Mira_de_BéjaiaFaculté_de_Droit_et_des_Sciences_Politiques</v>
      </c>
      <c r="I317" s="28" t="s">
        <v>1061</v>
      </c>
      <c r="J317" s="31" t="s">
        <v>860</v>
      </c>
    </row>
    <row r="318" spans="1:10">
      <c r="A318" s="19" t="s">
        <v>917</v>
      </c>
      <c r="B318" s="20" t="s">
        <v>918</v>
      </c>
      <c r="C318" s="19" t="s">
        <v>919</v>
      </c>
      <c r="D318" s="19" t="s">
        <v>920</v>
      </c>
      <c r="E318" s="18" t="s">
        <v>871</v>
      </c>
      <c r="F318" s="19" t="s">
        <v>927</v>
      </c>
      <c r="G318" s="35" t="str">
        <f t="shared" si="0"/>
        <v>Université_Abderrahmane_Mira_de_BéjaiaFaculté_de_Droit_et_des_Sciences_Politiques</v>
      </c>
      <c r="I318" s="28" t="s">
        <v>1061</v>
      </c>
      <c r="J318" s="31" t="s">
        <v>1072</v>
      </c>
    </row>
    <row r="319" spans="1:10">
      <c r="A319" s="19" t="s">
        <v>917</v>
      </c>
      <c r="B319" s="20" t="s">
        <v>918</v>
      </c>
      <c r="C319" s="19" t="s">
        <v>919</v>
      </c>
      <c r="D319" s="19" t="s">
        <v>920</v>
      </c>
      <c r="E319" s="18" t="s">
        <v>871</v>
      </c>
      <c r="F319" s="19" t="s">
        <v>928</v>
      </c>
      <c r="G319" s="35" t="str">
        <f t="shared" si="0"/>
        <v>Université_Abderrahmane_Mira_de_BéjaiaFaculté_de_Droit_et_des_Sciences_Politiques</v>
      </c>
      <c r="I319" s="28" t="s">
        <v>1061</v>
      </c>
      <c r="J319" s="31" t="s">
        <v>973</v>
      </c>
    </row>
    <row r="320" spans="1:10">
      <c r="A320" s="19" t="s">
        <v>917</v>
      </c>
      <c r="B320" s="20" t="s">
        <v>918</v>
      </c>
      <c r="C320" s="19" t="s">
        <v>919</v>
      </c>
      <c r="D320" s="19" t="s">
        <v>920</v>
      </c>
      <c r="E320" s="18" t="s">
        <v>871</v>
      </c>
      <c r="F320" s="19" t="s">
        <v>932</v>
      </c>
      <c r="G320" s="35" t="str">
        <f t="shared" ref="G320:G383" si="1">CONCATENATE(SUBSTITUTE(C320," ","_"),SUBSTITUTE(E320," ","_"))</f>
        <v>Université_Abderrahmane_Mira_de_BéjaiaFaculté_de_Droit_et_des_Sciences_Politiques</v>
      </c>
      <c r="I320" s="28" t="s">
        <v>1061</v>
      </c>
      <c r="J320" s="31" t="s">
        <v>1064</v>
      </c>
    </row>
    <row r="321" spans="1:10">
      <c r="A321" s="19" t="s">
        <v>917</v>
      </c>
      <c r="B321" s="20" t="s">
        <v>918</v>
      </c>
      <c r="C321" s="19" t="s">
        <v>919</v>
      </c>
      <c r="D321" s="19" t="s">
        <v>920</v>
      </c>
      <c r="E321" s="18" t="s">
        <v>871</v>
      </c>
      <c r="F321" s="19" t="s">
        <v>933</v>
      </c>
      <c r="G321" s="35" t="str">
        <f t="shared" si="1"/>
        <v>Université_Abderrahmane_Mira_de_BéjaiaFaculté_de_Droit_et_des_Sciences_Politiques</v>
      </c>
      <c r="I321" s="28" t="s">
        <v>1061</v>
      </c>
      <c r="J321" s="31" t="s">
        <v>1062</v>
      </c>
    </row>
    <row r="322" spans="1:10">
      <c r="A322" s="19" t="s">
        <v>917</v>
      </c>
      <c r="B322" s="20" t="s">
        <v>918</v>
      </c>
      <c r="C322" s="19" t="s">
        <v>919</v>
      </c>
      <c r="D322" s="19" t="s">
        <v>920</v>
      </c>
      <c r="E322" s="18" t="s">
        <v>916</v>
      </c>
      <c r="F322" s="19" t="s">
        <v>946</v>
      </c>
      <c r="G322" s="35" t="str">
        <f t="shared" si="1"/>
        <v>Université_Abderrahmane_Mira_de_BéjaiaFaculté_de_Médecine</v>
      </c>
      <c r="I322" s="19" t="s">
        <v>1075</v>
      </c>
      <c r="J322" s="18" t="s">
        <v>871</v>
      </c>
    </row>
    <row r="323" spans="1:10">
      <c r="A323" s="19" t="s">
        <v>917</v>
      </c>
      <c r="B323" s="20" t="s">
        <v>918</v>
      </c>
      <c r="C323" s="19" t="s">
        <v>919</v>
      </c>
      <c r="D323" s="19" t="s">
        <v>920</v>
      </c>
      <c r="E323" s="18" t="s">
        <v>916</v>
      </c>
      <c r="F323" s="19" t="s">
        <v>949</v>
      </c>
      <c r="G323" s="35" t="str">
        <f t="shared" si="1"/>
        <v>Université_Abderrahmane_Mira_de_BéjaiaFaculté_de_Médecine</v>
      </c>
      <c r="I323" s="19" t="s">
        <v>1075</v>
      </c>
      <c r="J323" s="18" t="s">
        <v>843</v>
      </c>
    </row>
    <row r="324" spans="1:10">
      <c r="A324" s="19" t="s">
        <v>917</v>
      </c>
      <c r="B324" s="20" t="s">
        <v>918</v>
      </c>
      <c r="C324" s="19" t="s">
        <v>919</v>
      </c>
      <c r="D324" s="19" t="s">
        <v>920</v>
      </c>
      <c r="E324" s="18" t="s">
        <v>840</v>
      </c>
      <c r="F324" s="19" t="s">
        <v>923</v>
      </c>
      <c r="G324" s="35" t="str">
        <f t="shared" si="1"/>
        <v>Université_Abderrahmane_Mira_de_BéjaiaFaculté_de_Technologie</v>
      </c>
      <c r="I324" s="19" t="s">
        <v>1075</v>
      </c>
      <c r="J324" s="18" t="s">
        <v>1077</v>
      </c>
    </row>
    <row r="325" spans="1:10">
      <c r="A325" s="19" t="s">
        <v>917</v>
      </c>
      <c r="B325" s="20" t="s">
        <v>918</v>
      </c>
      <c r="C325" s="19" t="s">
        <v>919</v>
      </c>
      <c r="D325" s="19" t="s">
        <v>920</v>
      </c>
      <c r="E325" s="18" t="s">
        <v>840</v>
      </c>
      <c r="F325" s="19" t="s">
        <v>924</v>
      </c>
      <c r="G325" s="35" t="str">
        <f t="shared" si="1"/>
        <v>Université_Abderrahmane_Mira_de_BéjaiaFaculté_de_Technologie</v>
      </c>
      <c r="I325" s="19" t="s">
        <v>1075</v>
      </c>
      <c r="J325" s="18" t="s">
        <v>1496</v>
      </c>
    </row>
    <row r="326" spans="1:10">
      <c r="A326" s="21" t="s">
        <v>917</v>
      </c>
      <c r="B326" s="20" t="s">
        <v>918</v>
      </c>
      <c r="C326" s="19" t="s">
        <v>919</v>
      </c>
      <c r="D326" s="19" t="s">
        <v>920</v>
      </c>
      <c r="E326" s="18" t="s">
        <v>840</v>
      </c>
      <c r="F326" s="19" t="s">
        <v>841</v>
      </c>
      <c r="G326" s="35" t="str">
        <f t="shared" si="1"/>
        <v>Université_Abderrahmane_Mira_de_BéjaiaFaculté_de_Technologie</v>
      </c>
      <c r="I326" s="19" t="s">
        <v>1075</v>
      </c>
      <c r="J326" s="18" t="s">
        <v>1076</v>
      </c>
    </row>
    <row r="327" spans="1:10">
      <c r="A327" s="21" t="s">
        <v>917</v>
      </c>
      <c r="B327" s="20" t="s">
        <v>918</v>
      </c>
      <c r="C327" s="19" t="s">
        <v>919</v>
      </c>
      <c r="D327" s="19" t="s">
        <v>920</v>
      </c>
      <c r="E327" s="18" t="s">
        <v>840</v>
      </c>
      <c r="F327" s="19" t="s">
        <v>864</v>
      </c>
      <c r="G327" s="35" t="str">
        <f t="shared" si="1"/>
        <v>Université_Abderrahmane_Mira_de_BéjaiaFaculté_de_Technologie</v>
      </c>
      <c r="I327" s="19" t="s">
        <v>1075</v>
      </c>
      <c r="J327" s="18" t="s">
        <v>870</v>
      </c>
    </row>
    <row r="328" spans="1:10">
      <c r="A328" s="21" t="s">
        <v>917</v>
      </c>
      <c r="B328" s="20" t="s">
        <v>918</v>
      </c>
      <c r="C328" s="19" t="s">
        <v>919</v>
      </c>
      <c r="D328" s="19" t="s">
        <v>920</v>
      </c>
      <c r="E328" s="18" t="s">
        <v>840</v>
      </c>
      <c r="F328" s="19" t="s">
        <v>929</v>
      </c>
      <c r="G328" s="35" t="str">
        <f t="shared" si="1"/>
        <v>Université_Abderrahmane_Mira_de_BéjaiaFaculté_de_Technologie</v>
      </c>
      <c r="I328" s="19" t="s">
        <v>1075</v>
      </c>
      <c r="J328" s="18" t="s">
        <v>999</v>
      </c>
    </row>
    <row r="329" spans="1:10">
      <c r="A329" s="21" t="s">
        <v>917</v>
      </c>
      <c r="B329" s="20" t="s">
        <v>918</v>
      </c>
      <c r="C329" s="19" t="s">
        <v>919</v>
      </c>
      <c r="D329" s="19" t="s">
        <v>920</v>
      </c>
      <c r="E329" s="18" t="s">
        <v>840</v>
      </c>
      <c r="F329" s="19" t="s">
        <v>934</v>
      </c>
      <c r="G329" s="35" t="str">
        <f t="shared" si="1"/>
        <v>Université_Abderrahmane_Mira_de_BéjaiaFaculté_de_Technologie</v>
      </c>
      <c r="I329" s="28" t="s">
        <v>1087</v>
      </c>
      <c r="J329" s="31" t="s">
        <v>1520</v>
      </c>
    </row>
    <row r="330" spans="1:10">
      <c r="A330" s="21" t="s">
        <v>917</v>
      </c>
      <c r="B330" s="20" t="s">
        <v>918</v>
      </c>
      <c r="C330" s="19" t="s">
        <v>919</v>
      </c>
      <c r="D330" s="19" t="s">
        <v>920</v>
      </c>
      <c r="E330" s="18" t="s">
        <v>840</v>
      </c>
      <c r="F330" s="19" t="s">
        <v>914</v>
      </c>
      <c r="G330" s="35" t="str">
        <f t="shared" si="1"/>
        <v>Université_Abderrahmane_Mira_de_BéjaiaFaculté_de_Technologie</v>
      </c>
      <c r="I330" s="28" t="s">
        <v>1087</v>
      </c>
      <c r="J330" s="31" t="s">
        <v>1093</v>
      </c>
    </row>
    <row r="331" spans="1:10">
      <c r="A331" s="21" t="s">
        <v>917</v>
      </c>
      <c r="B331" s="20" t="s">
        <v>918</v>
      </c>
      <c r="C331" s="19" t="s">
        <v>919</v>
      </c>
      <c r="D331" s="19" t="s">
        <v>920</v>
      </c>
      <c r="E331" s="18" t="s">
        <v>840</v>
      </c>
      <c r="F331" s="19" t="s">
        <v>950</v>
      </c>
      <c r="G331" s="35" t="str">
        <f t="shared" si="1"/>
        <v>Université_Abderrahmane_Mira_de_BéjaiaFaculté_de_Technologie</v>
      </c>
      <c r="I331" s="28" t="s">
        <v>1087</v>
      </c>
      <c r="J331" s="31" t="s">
        <v>1496</v>
      </c>
    </row>
    <row r="332" spans="1:10">
      <c r="A332" s="21" t="s">
        <v>917</v>
      </c>
      <c r="B332" s="20" t="s">
        <v>918</v>
      </c>
      <c r="C332" s="19" t="s">
        <v>919</v>
      </c>
      <c r="D332" s="19" t="s">
        <v>920</v>
      </c>
      <c r="E332" s="18" t="s">
        <v>843</v>
      </c>
      <c r="F332" s="19" t="s">
        <v>941</v>
      </c>
      <c r="G332" s="35" t="str">
        <f t="shared" si="1"/>
        <v>Université_Abderrahmane_Mira_de_BéjaiaFaculté_des_Lettres_et_des_Langues</v>
      </c>
      <c r="I332" s="28" t="s">
        <v>1087</v>
      </c>
      <c r="J332" s="31" t="s">
        <v>1090</v>
      </c>
    </row>
    <row r="333" spans="1:10">
      <c r="A333" s="21" t="s">
        <v>917</v>
      </c>
      <c r="B333" s="20" t="s">
        <v>918</v>
      </c>
      <c r="C333" s="19" t="s">
        <v>919</v>
      </c>
      <c r="D333" s="19" t="s">
        <v>920</v>
      </c>
      <c r="E333" s="18" t="s">
        <v>843</v>
      </c>
      <c r="F333" s="19" t="s">
        <v>942</v>
      </c>
      <c r="G333" s="35" t="str">
        <f t="shared" si="1"/>
        <v>Université_Abderrahmane_Mira_de_BéjaiaFaculté_des_Lettres_et_des_Langues</v>
      </c>
      <c r="I333" s="28" t="s">
        <v>1087</v>
      </c>
      <c r="J333" s="31" t="s">
        <v>1447</v>
      </c>
    </row>
    <row r="334" spans="1:10">
      <c r="A334" s="21" t="s">
        <v>917</v>
      </c>
      <c r="B334" s="20" t="s">
        <v>918</v>
      </c>
      <c r="C334" s="19" t="s">
        <v>919</v>
      </c>
      <c r="D334" s="19" t="s">
        <v>920</v>
      </c>
      <c r="E334" s="18" t="s">
        <v>843</v>
      </c>
      <c r="F334" s="19" t="s">
        <v>943</v>
      </c>
      <c r="G334" s="35" t="str">
        <f t="shared" si="1"/>
        <v>Université_Abderrahmane_Mira_de_BéjaiaFaculté_des_Lettres_et_des_Langues</v>
      </c>
      <c r="I334" s="28" t="s">
        <v>1087</v>
      </c>
      <c r="J334" s="31" t="s">
        <v>999</v>
      </c>
    </row>
    <row r="335" spans="1:10">
      <c r="A335" s="21" t="s">
        <v>917</v>
      </c>
      <c r="B335" s="20" t="s">
        <v>918</v>
      </c>
      <c r="C335" s="19" t="s">
        <v>919</v>
      </c>
      <c r="D335" s="19" t="s">
        <v>920</v>
      </c>
      <c r="E335" s="18" t="s">
        <v>843</v>
      </c>
      <c r="F335" s="19" t="s">
        <v>944</v>
      </c>
      <c r="G335" s="35" t="str">
        <f t="shared" si="1"/>
        <v>Université_Abderrahmane_Mira_de_BéjaiaFaculté_des_Lettres_et_des_Langues</v>
      </c>
      <c r="I335" s="19" t="s">
        <v>1095</v>
      </c>
      <c r="J335" s="18" t="s">
        <v>1603</v>
      </c>
    </row>
    <row r="336" spans="1:10">
      <c r="A336" s="19" t="s">
        <v>917</v>
      </c>
      <c r="B336" s="20" t="s">
        <v>918</v>
      </c>
      <c r="C336" s="19" t="s">
        <v>919</v>
      </c>
      <c r="D336" s="19" t="s">
        <v>920</v>
      </c>
      <c r="E336" s="18" t="s">
        <v>877</v>
      </c>
      <c r="F336" s="19" t="s">
        <v>926</v>
      </c>
      <c r="G336" s="35" t="str">
        <f t="shared" si="1"/>
        <v>Université_Abderrahmane_Mira_de_BéjaiaFaculté_des_Sciences_de_la_Nature_et_de_la_Vie_</v>
      </c>
      <c r="I336" s="19" t="s">
        <v>1095</v>
      </c>
      <c r="J336" s="18" t="s">
        <v>916</v>
      </c>
    </row>
    <row r="337" spans="1:10">
      <c r="A337" s="19" t="s">
        <v>917</v>
      </c>
      <c r="B337" s="20" t="s">
        <v>918</v>
      </c>
      <c r="C337" s="19" t="s">
        <v>919</v>
      </c>
      <c r="D337" s="19" t="s">
        <v>920</v>
      </c>
      <c r="E337" s="18" t="s">
        <v>877</v>
      </c>
      <c r="F337" s="19" t="s">
        <v>931</v>
      </c>
      <c r="G337" s="35" t="str">
        <f t="shared" si="1"/>
        <v>Université_Abderrahmane_Mira_de_BéjaiaFaculté_des_Sciences_de_la_Nature_et_de_la_Vie_</v>
      </c>
      <c r="I337" s="19" t="s">
        <v>1095</v>
      </c>
      <c r="J337" s="18" t="s">
        <v>1495</v>
      </c>
    </row>
    <row r="338" spans="1:10">
      <c r="A338" s="19" t="s">
        <v>917</v>
      </c>
      <c r="B338" s="20" t="s">
        <v>918</v>
      </c>
      <c r="C338" s="19" t="s">
        <v>919</v>
      </c>
      <c r="D338" s="19" t="s">
        <v>920</v>
      </c>
      <c r="E338" s="18" t="s">
        <v>877</v>
      </c>
      <c r="F338" s="19" t="s">
        <v>935</v>
      </c>
      <c r="G338" s="35" t="str">
        <f t="shared" si="1"/>
        <v>Université_Abderrahmane_Mira_de_BéjaiaFaculté_des_Sciences_de_la_Nature_et_de_la_Vie_</v>
      </c>
      <c r="I338" s="19" t="s">
        <v>1095</v>
      </c>
      <c r="J338" s="18" t="s">
        <v>1602</v>
      </c>
    </row>
    <row r="339" spans="1:10">
      <c r="A339" s="19" t="s">
        <v>917</v>
      </c>
      <c r="B339" s="20" t="s">
        <v>918</v>
      </c>
      <c r="C339" s="19" t="s">
        <v>919</v>
      </c>
      <c r="D339" s="19" t="s">
        <v>920</v>
      </c>
      <c r="E339" s="18" t="s">
        <v>877</v>
      </c>
      <c r="F339" s="19" t="s">
        <v>936</v>
      </c>
      <c r="G339" s="35" t="str">
        <f t="shared" si="1"/>
        <v>Université_Abderrahmane_Mira_de_BéjaiaFaculté_des_Sciences_de_la_Nature_et_de_la_Vie_</v>
      </c>
      <c r="I339" s="19" t="s">
        <v>1095</v>
      </c>
      <c r="J339" s="18" t="s">
        <v>1099</v>
      </c>
    </row>
    <row r="340" spans="1:10">
      <c r="A340" s="19" t="s">
        <v>917</v>
      </c>
      <c r="B340" s="20" t="s">
        <v>918</v>
      </c>
      <c r="C340" s="19" t="s">
        <v>919</v>
      </c>
      <c r="D340" s="19" t="s">
        <v>920</v>
      </c>
      <c r="E340" s="18" t="s">
        <v>877</v>
      </c>
      <c r="F340" s="19" t="s">
        <v>939</v>
      </c>
      <c r="G340" s="35" t="str">
        <f t="shared" si="1"/>
        <v>Université_Abderrahmane_Mira_de_BéjaiaFaculté_des_Sciences_de_la_Nature_et_de_la_Vie_</v>
      </c>
      <c r="I340" s="19" t="s">
        <v>1102</v>
      </c>
      <c r="J340" s="18" t="s">
        <v>871</v>
      </c>
    </row>
    <row r="341" spans="1:10">
      <c r="A341" s="19" t="s">
        <v>917</v>
      </c>
      <c r="B341" s="20" t="s">
        <v>918</v>
      </c>
      <c r="C341" s="19" t="s">
        <v>919</v>
      </c>
      <c r="D341" s="19" t="s">
        <v>920</v>
      </c>
      <c r="E341" s="18" t="s">
        <v>850</v>
      </c>
      <c r="F341" s="19" t="s">
        <v>930</v>
      </c>
      <c r="G341" s="35" t="str">
        <f t="shared" si="1"/>
        <v>Université_Abderrahmane_Mira_de_BéjaiaFaculté_des_Sciences_Economiques,_Commerciales_et_des_Sciences_de_Gestion</v>
      </c>
      <c r="I341" s="19" t="s">
        <v>1102</v>
      </c>
      <c r="J341" s="18" t="s">
        <v>843</v>
      </c>
    </row>
    <row r="342" spans="1:10">
      <c r="A342" s="19" t="s">
        <v>917</v>
      </c>
      <c r="B342" s="20" t="s">
        <v>918</v>
      </c>
      <c r="C342" s="19" t="s">
        <v>919</v>
      </c>
      <c r="D342" s="19" t="s">
        <v>920</v>
      </c>
      <c r="E342" s="18" t="s">
        <v>850</v>
      </c>
      <c r="F342" s="19" t="s">
        <v>851</v>
      </c>
      <c r="G342" s="35" t="str">
        <f t="shared" si="1"/>
        <v>Université_Abderrahmane_Mira_de_BéjaiaFaculté_des_Sciences_Economiques,_Commerciales_et_des_Sciences_de_Gestion</v>
      </c>
      <c r="I342" s="19" t="s">
        <v>1102</v>
      </c>
      <c r="J342" s="18" t="s">
        <v>1077</v>
      </c>
    </row>
    <row r="343" spans="1:10">
      <c r="A343" s="19" t="s">
        <v>917</v>
      </c>
      <c r="B343" s="20" t="s">
        <v>918</v>
      </c>
      <c r="C343" s="19" t="s">
        <v>919</v>
      </c>
      <c r="D343" s="19" t="s">
        <v>920</v>
      </c>
      <c r="E343" s="18" t="s">
        <v>850</v>
      </c>
      <c r="F343" s="19" t="s">
        <v>852</v>
      </c>
      <c r="G343" s="35" t="str">
        <f t="shared" si="1"/>
        <v>Université_Abderrahmane_Mira_de_BéjaiaFaculté_des_Sciences_Economiques,_Commerciales_et_des_Sciences_de_Gestion</v>
      </c>
      <c r="I343" s="19" t="s">
        <v>1102</v>
      </c>
      <c r="J343" s="18" t="s">
        <v>1496</v>
      </c>
    </row>
    <row r="344" spans="1:10">
      <c r="A344" s="19" t="s">
        <v>917</v>
      </c>
      <c r="B344" s="20" t="s">
        <v>918</v>
      </c>
      <c r="C344" s="19" t="s">
        <v>919</v>
      </c>
      <c r="D344" s="19" t="s">
        <v>920</v>
      </c>
      <c r="E344" s="18" t="s">
        <v>850</v>
      </c>
      <c r="F344" s="19" t="s">
        <v>854</v>
      </c>
      <c r="G344" s="35" t="str">
        <f t="shared" si="1"/>
        <v>Université_Abderrahmane_Mira_de_BéjaiaFaculté_des_Sciences_Economiques,_Commerciales_et_des_Sciences_de_Gestion</v>
      </c>
      <c r="I344" s="19" t="s">
        <v>1102</v>
      </c>
      <c r="J344" s="18" t="s">
        <v>973</v>
      </c>
    </row>
    <row r="345" spans="1:10">
      <c r="A345" s="19" t="s">
        <v>917</v>
      </c>
      <c r="B345" s="20" t="s">
        <v>918</v>
      </c>
      <c r="C345" s="19" t="s">
        <v>919</v>
      </c>
      <c r="D345" s="19" t="s">
        <v>920</v>
      </c>
      <c r="E345" s="18" t="s">
        <v>921</v>
      </c>
      <c r="F345" s="19" t="s">
        <v>922</v>
      </c>
      <c r="G345" s="35" t="str">
        <f t="shared" si="1"/>
        <v>Université_Abderrahmane_Mira_de_BéjaiaFaculté_des_Sciences_Exactes</v>
      </c>
      <c r="I345" s="19" t="s">
        <v>1113</v>
      </c>
      <c r="J345" s="18" t="s">
        <v>871</v>
      </c>
    </row>
    <row r="346" spans="1:10">
      <c r="A346" s="19" t="s">
        <v>917</v>
      </c>
      <c r="B346" s="20" t="s">
        <v>918</v>
      </c>
      <c r="C346" s="19" t="s">
        <v>919</v>
      </c>
      <c r="D346" s="19" t="s">
        <v>920</v>
      </c>
      <c r="E346" s="18" t="s">
        <v>921</v>
      </c>
      <c r="F346" s="19" t="s">
        <v>940</v>
      </c>
      <c r="G346" s="35" t="str">
        <f t="shared" si="1"/>
        <v>Université_Abderrahmane_Mira_de_BéjaiaFaculté_des_Sciences_Exactes</v>
      </c>
      <c r="I346" s="19" t="s">
        <v>1113</v>
      </c>
      <c r="J346" s="18" t="s">
        <v>843</v>
      </c>
    </row>
    <row r="347" spans="1:10">
      <c r="A347" s="19" t="s">
        <v>917</v>
      </c>
      <c r="B347" s="20" t="s">
        <v>918</v>
      </c>
      <c r="C347" s="19" t="s">
        <v>919</v>
      </c>
      <c r="D347" s="19" t="s">
        <v>920</v>
      </c>
      <c r="E347" s="18" t="s">
        <v>921</v>
      </c>
      <c r="F347" s="19" t="s">
        <v>945</v>
      </c>
      <c r="G347" s="35" t="str">
        <f t="shared" si="1"/>
        <v>Université_Abderrahmane_Mira_de_BéjaiaFaculté_des_Sciences_Exactes</v>
      </c>
      <c r="I347" s="19" t="s">
        <v>1113</v>
      </c>
      <c r="J347" s="18" t="s">
        <v>1077</v>
      </c>
    </row>
    <row r="348" spans="1:10">
      <c r="A348" s="19" t="s">
        <v>917</v>
      </c>
      <c r="B348" s="20" t="s">
        <v>918</v>
      </c>
      <c r="C348" s="19" t="s">
        <v>919</v>
      </c>
      <c r="D348" s="19" t="s">
        <v>920</v>
      </c>
      <c r="E348" s="18" t="s">
        <v>921</v>
      </c>
      <c r="F348" s="19" t="s">
        <v>947</v>
      </c>
      <c r="G348" s="35" t="str">
        <f t="shared" si="1"/>
        <v>Université_Abderrahmane_Mira_de_BéjaiaFaculté_des_Sciences_Exactes</v>
      </c>
      <c r="I348" s="19" t="s">
        <v>1113</v>
      </c>
      <c r="J348" s="18" t="s">
        <v>1496</v>
      </c>
    </row>
    <row r="349" spans="1:10">
      <c r="A349" s="19" t="s">
        <v>917</v>
      </c>
      <c r="B349" s="20" t="s">
        <v>918</v>
      </c>
      <c r="C349" s="19" t="s">
        <v>919</v>
      </c>
      <c r="D349" s="19" t="s">
        <v>920</v>
      </c>
      <c r="E349" s="18" t="s">
        <v>921</v>
      </c>
      <c r="F349" s="19" t="s">
        <v>948</v>
      </c>
      <c r="G349" s="35" t="str">
        <f t="shared" si="1"/>
        <v>Université_Abderrahmane_Mira_de_BéjaiaFaculté_des_Sciences_Exactes</v>
      </c>
      <c r="I349" s="19" t="s">
        <v>1113</v>
      </c>
      <c r="J349" s="18" t="s">
        <v>973</v>
      </c>
    </row>
    <row r="350" spans="1:10">
      <c r="A350" s="19" t="s">
        <v>917</v>
      </c>
      <c r="B350" s="20" t="s">
        <v>918</v>
      </c>
      <c r="C350" s="19" t="s">
        <v>919</v>
      </c>
      <c r="D350" s="19" t="s">
        <v>920</v>
      </c>
      <c r="E350" s="18" t="s">
        <v>870</v>
      </c>
      <c r="F350" s="19" t="s">
        <v>937</v>
      </c>
      <c r="G350" s="35" t="str">
        <f t="shared" si="1"/>
        <v>Université_Abderrahmane_Mira_de_BéjaiaFaculté_des_Sciences_Humaines_et_Sociales</v>
      </c>
      <c r="I350" s="19" t="s">
        <v>1113</v>
      </c>
      <c r="J350" s="18" t="s">
        <v>1064</v>
      </c>
    </row>
    <row r="351" spans="1:10">
      <c r="A351" s="19" t="s">
        <v>917</v>
      </c>
      <c r="B351" s="20" t="s">
        <v>918</v>
      </c>
      <c r="C351" s="19" t="s">
        <v>919</v>
      </c>
      <c r="D351" s="19" t="s">
        <v>920</v>
      </c>
      <c r="E351" s="18" t="s">
        <v>870</v>
      </c>
      <c r="F351" s="19" t="s">
        <v>938</v>
      </c>
      <c r="G351" s="35" t="str">
        <f t="shared" si="1"/>
        <v>Université_Abderrahmane_Mira_de_BéjaiaFaculté_des_Sciences_Humaines_et_Sociales</v>
      </c>
      <c r="I351" s="19" t="s">
        <v>1113</v>
      </c>
      <c r="J351" s="18" t="s">
        <v>999</v>
      </c>
    </row>
    <row r="352" spans="1:10">
      <c r="A352" s="19" t="s">
        <v>917</v>
      </c>
      <c r="B352" s="20" t="s">
        <v>918</v>
      </c>
      <c r="C352" s="19" t="s">
        <v>919</v>
      </c>
      <c r="D352" s="19" t="s">
        <v>920</v>
      </c>
      <c r="E352" s="18" t="s">
        <v>870</v>
      </c>
      <c r="F352" s="19" t="s">
        <v>856</v>
      </c>
      <c r="G352" s="35" t="str">
        <f t="shared" si="1"/>
        <v>Université_Abderrahmane_Mira_de_BéjaiaFaculté_des_Sciences_Humaines_et_Sociales</v>
      </c>
      <c r="I352" s="19" t="s">
        <v>1124</v>
      </c>
      <c r="J352" s="18" t="s">
        <v>871</v>
      </c>
    </row>
    <row r="353" spans="1:10">
      <c r="A353" s="19" t="s">
        <v>951</v>
      </c>
      <c r="B353" s="20" t="s">
        <v>892</v>
      </c>
      <c r="C353" s="19" t="s">
        <v>952</v>
      </c>
      <c r="D353" s="19" t="s">
        <v>953</v>
      </c>
      <c r="E353" s="18" t="s">
        <v>916</v>
      </c>
      <c r="F353" s="19" t="s">
        <v>968</v>
      </c>
      <c r="G353" s="35" t="str">
        <f t="shared" si="1"/>
        <v>Université_Aboubeker_Belkaid_de_TlemcenFaculté_de_Médecine</v>
      </c>
      <c r="I353" s="19" t="s">
        <v>1124</v>
      </c>
      <c r="J353" s="18" t="s">
        <v>1499</v>
      </c>
    </row>
    <row r="354" spans="1:10">
      <c r="A354" s="19" t="s">
        <v>951</v>
      </c>
      <c r="B354" s="20" t="s">
        <v>892</v>
      </c>
      <c r="C354" s="19" t="s">
        <v>952</v>
      </c>
      <c r="D354" s="19" t="s">
        <v>953</v>
      </c>
      <c r="E354" s="18" t="s">
        <v>916</v>
      </c>
      <c r="F354" s="19" t="s">
        <v>969</v>
      </c>
      <c r="G354" s="35" t="str">
        <f t="shared" si="1"/>
        <v>Université_Aboubeker_Belkaid_de_TlemcenFaculté_de_Médecine</v>
      </c>
      <c r="I354" s="19" t="s">
        <v>1124</v>
      </c>
      <c r="J354" s="18" t="s">
        <v>1500</v>
      </c>
    </row>
    <row r="355" spans="1:10">
      <c r="A355" s="19" t="s">
        <v>951</v>
      </c>
      <c r="B355" s="20" t="s">
        <v>892</v>
      </c>
      <c r="C355" s="19" t="s">
        <v>952</v>
      </c>
      <c r="D355" s="19" t="s">
        <v>953</v>
      </c>
      <c r="E355" s="18" t="s">
        <v>916</v>
      </c>
      <c r="F355" s="19" t="s">
        <v>970</v>
      </c>
      <c r="G355" s="35" t="str">
        <f t="shared" si="1"/>
        <v>Université_Aboubeker_Belkaid_de_TlemcenFaculté_de_Médecine</v>
      </c>
      <c r="I355" s="19" t="s">
        <v>1124</v>
      </c>
      <c r="J355" s="18" t="s">
        <v>1496</v>
      </c>
    </row>
    <row r="356" spans="1:10">
      <c r="A356" s="19" t="s">
        <v>951</v>
      </c>
      <c r="B356" s="20" t="s">
        <v>892</v>
      </c>
      <c r="C356" s="19" t="s">
        <v>952</v>
      </c>
      <c r="D356" s="19" t="s">
        <v>953</v>
      </c>
      <c r="E356" s="18" t="s">
        <v>840</v>
      </c>
      <c r="F356" s="19" t="s">
        <v>924</v>
      </c>
      <c r="G356" s="35" t="str">
        <f t="shared" si="1"/>
        <v>Université_Aboubeker_Belkaid_de_TlemcenFaculté_de_Technologie</v>
      </c>
      <c r="I356" s="19" t="s">
        <v>1124</v>
      </c>
      <c r="J356" s="18" t="s">
        <v>973</v>
      </c>
    </row>
    <row r="357" spans="1:10">
      <c r="A357" s="19" t="s">
        <v>951</v>
      </c>
      <c r="B357" s="20" t="s">
        <v>892</v>
      </c>
      <c r="C357" s="19" t="s">
        <v>952</v>
      </c>
      <c r="D357" s="19" t="s">
        <v>953</v>
      </c>
      <c r="E357" s="18" t="s">
        <v>840</v>
      </c>
      <c r="F357" s="19" t="s">
        <v>841</v>
      </c>
      <c r="G357" s="35" t="str">
        <f t="shared" si="1"/>
        <v>Université_Aboubeker_Belkaid_de_TlemcenFaculté_de_Technologie</v>
      </c>
      <c r="I357" s="19" t="s">
        <v>1124</v>
      </c>
      <c r="J357" s="18" t="s">
        <v>1064</v>
      </c>
    </row>
    <row r="358" spans="1:10">
      <c r="A358" s="19" t="s">
        <v>951</v>
      </c>
      <c r="B358" s="20" t="s">
        <v>892</v>
      </c>
      <c r="C358" s="19" t="s">
        <v>952</v>
      </c>
      <c r="D358" s="19" t="s">
        <v>953</v>
      </c>
      <c r="E358" s="18" t="s">
        <v>840</v>
      </c>
      <c r="F358" s="19" t="s">
        <v>957</v>
      </c>
      <c r="G358" s="35" t="str">
        <f t="shared" si="1"/>
        <v>Université_Aboubeker_Belkaid_de_TlemcenFaculté_de_Technologie</v>
      </c>
      <c r="I358" s="19" t="s">
        <v>1130</v>
      </c>
      <c r="J358" s="18" t="s">
        <v>1135</v>
      </c>
    </row>
    <row r="359" spans="1:10">
      <c r="A359" s="19" t="s">
        <v>951</v>
      </c>
      <c r="B359" s="20" t="s">
        <v>892</v>
      </c>
      <c r="C359" s="19" t="s">
        <v>952</v>
      </c>
      <c r="D359" s="19" t="s">
        <v>953</v>
      </c>
      <c r="E359" s="18" t="s">
        <v>840</v>
      </c>
      <c r="F359" s="19" t="s">
        <v>929</v>
      </c>
      <c r="G359" s="35" t="str">
        <f t="shared" si="1"/>
        <v>Université_Aboubeker_Belkaid_de_TlemcenFaculté_de_Technologie</v>
      </c>
      <c r="I359" s="19" t="s">
        <v>1130</v>
      </c>
      <c r="J359" s="18" t="s">
        <v>843</v>
      </c>
    </row>
    <row r="360" spans="1:10">
      <c r="A360" s="19" t="s">
        <v>951</v>
      </c>
      <c r="B360" s="20" t="s">
        <v>892</v>
      </c>
      <c r="C360" s="19" t="s">
        <v>952</v>
      </c>
      <c r="D360" s="19" t="s">
        <v>953</v>
      </c>
      <c r="E360" s="18" t="s">
        <v>840</v>
      </c>
      <c r="F360" s="19" t="s">
        <v>961</v>
      </c>
      <c r="G360" s="35" t="str">
        <f t="shared" si="1"/>
        <v>Université_Aboubeker_Belkaid_de_TlemcenFaculté_de_Technologie</v>
      </c>
      <c r="I360" s="19" t="s">
        <v>1130</v>
      </c>
      <c r="J360" s="18" t="s">
        <v>1500</v>
      </c>
    </row>
    <row r="361" spans="1:10">
      <c r="A361" s="19" t="s">
        <v>951</v>
      </c>
      <c r="B361" s="20" t="s">
        <v>892</v>
      </c>
      <c r="C361" s="19" t="s">
        <v>952</v>
      </c>
      <c r="D361" s="19" t="s">
        <v>953</v>
      </c>
      <c r="E361" s="18" t="s">
        <v>840</v>
      </c>
      <c r="F361" s="19" t="s">
        <v>962</v>
      </c>
      <c r="G361" s="35" t="str">
        <f t="shared" si="1"/>
        <v>Université_Aboubeker_Belkaid_de_TlemcenFaculté_de_Technologie</v>
      </c>
      <c r="I361" s="19" t="s">
        <v>1130</v>
      </c>
      <c r="J361" s="18" t="s">
        <v>1496</v>
      </c>
    </row>
    <row r="362" spans="1:10">
      <c r="A362" s="19" t="s">
        <v>951</v>
      </c>
      <c r="B362" s="20" t="s">
        <v>892</v>
      </c>
      <c r="C362" s="19" t="s">
        <v>952</v>
      </c>
      <c r="D362" s="19" t="s">
        <v>953</v>
      </c>
      <c r="E362" s="18" t="s">
        <v>843</v>
      </c>
      <c r="F362" s="19" t="s">
        <v>958</v>
      </c>
      <c r="G362" s="35" t="str">
        <f t="shared" si="1"/>
        <v>Université_Aboubeker_Belkaid_de_TlemcenFaculté_des_Lettres_et_des_Langues</v>
      </c>
      <c r="I362" s="19" t="s">
        <v>1130</v>
      </c>
      <c r="J362" s="18" t="s">
        <v>973</v>
      </c>
    </row>
    <row r="363" spans="1:10">
      <c r="A363" s="19" t="s">
        <v>951</v>
      </c>
      <c r="B363" s="20" t="s">
        <v>892</v>
      </c>
      <c r="C363" s="19" t="s">
        <v>952</v>
      </c>
      <c r="D363" s="19" t="s">
        <v>953</v>
      </c>
      <c r="E363" s="18" t="s">
        <v>843</v>
      </c>
      <c r="F363" s="19" t="s">
        <v>908</v>
      </c>
      <c r="G363" s="35" t="str">
        <f t="shared" si="1"/>
        <v>Université_Aboubeker_Belkaid_de_TlemcenFaculté_des_Lettres_et_des_Langues</v>
      </c>
      <c r="I363" s="19" t="s">
        <v>1130</v>
      </c>
      <c r="J363" s="18" t="s">
        <v>870</v>
      </c>
    </row>
    <row r="364" spans="1:10">
      <c r="A364" s="19" t="s">
        <v>951</v>
      </c>
      <c r="B364" s="20" t="s">
        <v>892</v>
      </c>
      <c r="C364" s="19" t="s">
        <v>952</v>
      </c>
      <c r="D364" s="19" t="s">
        <v>953</v>
      </c>
      <c r="E364" s="18" t="s">
        <v>843</v>
      </c>
      <c r="F364" s="19" t="s">
        <v>960</v>
      </c>
      <c r="G364" s="35" t="str">
        <f t="shared" si="1"/>
        <v>Université_Aboubeker_Belkaid_de_TlemcenFaculté_des_Lettres_et_des_Langues</v>
      </c>
      <c r="I364" s="19" t="s">
        <v>1137</v>
      </c>
      <c r="J364" s="18" t="s">
        <v>871</v>
      </c>
    </row>
    <row r="365" spans="1:10">
      <c r="A365" s="19" t="s">
        <v>951</v>
      </c>
      <c r="B365" s="20" t="s">
        <v>892</v>
      </c>
      <c r="C365" s="19" t="s">
        <v>952</v>
      </c>
      <c r="D365" s="19" t="s">
        <v>953</v>
      </c>
      <c r="E365" s="18" t="s">
        <v>835</v>
      </c>
      <c r="F365" s="19" t="s">
        <v>878</v>
      </c>
      <c r="G365" s="35" t="str">
        <f t="shared" si="1"/>
        <v>Université_Aboubeker_Belkaid_de_TlemcenFaculté_des_Sciences</v>
      </c>
      <c r="I365" s="19" t="s">
        <v>1137</v>
      </c>
      <c r="J365" s="18" t="s">
        <v>840</v>
      </c>
    </row>
    <row r="366" spans="1:10">
      <c r="A366" s="19" t="s">
        <v>951</v>
      </c>
      <c r="B366" s="20" t="s">
        <v>892</v>
      </c>
      <c r="C366" s="19" t="s">
        <v>952</v>
      </c>
      <c r="D366" s="19" t="s">
        <v>953</v>
      </c>
      <c r="E366" s="18" t="s">
        <v>835</v>
      </c>
      <c r="F366" s="19" t="s">
        <v>959</v>
      </c>
      <c r="G366" s="35" t="str">
        <f t="shared" si="1"/>
        <v>Université_Aboubeker_Belkaid_de_TlemcenFaculté_des_Sciences</v>
      </c>
      <c r="I366" s="19" t="s">
        <v>1137</v>
      </c>
      <c r="J366" s="18" t="s">
        <v>843</v>
      </c>
    </row>
    <row r="367" spans="1:10">
      <c r="A367" s="19" t="s">
        <v>951</v>
      </c>
      <c r="B367" s="20" t="s">
        <v>892</v>
      </c>
      <c r="C367" s="19" t="s">
        <v>952</v>
      </c>
      <c r="D367" s="19" t="s">
        <v>953</v>
      </c>
      <c r="E367" s="18" t="s">
        <v>835</v>
      </c>
      <c r="F367" s="19" t="s">
        <v>882</v>
      </c>
      <c r="G367" s="35" t="str">
        <f t="shared" si="1"/>
        <v>Université_Aboubeker_Belkaid_de_TlemcenFaculté_des_Sciences</v>
      </c>
      <c r="I367" s="19" t="s">
        <v>1137</v>
      </c>
      <c r="J367" s="18" t="s">
        <v>1521</v>
      </c>
    </row>
    <row r="368" spans="1:10">
      <c r="A368" s="19" t="s">
        <v>951</v>
      </c>
      <c r="B368" s="20" t="s">
        <v>892</v>
      </c>
      <c r="C368" s="19" t="s">
        <v>952</v>
      </c>
      <c r="D368" s="19" t="s">
        <v>953</v>
      </c>
      <c r="E368" s="18" t="s">
        <v>835</v>
      </c>
      <c r="F368" s="19" t="s">
        <v>873</v>
      </c>
      <c r="G368" s="35" t="str">
        <f t="shared" si="1"/>
        <v>Université_Aboubeker_Belkaid_de_TlemcenFaculté_des_Sciences</v>
      </c>
      <c r="I368" s="19" t="s">
        <v>1137</v>
      </c>
      <c r="J368" s="18" t="s">
        <v>835</v>
      </c>
    </row>
    <row r="369" spans="1:10">
      <c r="A369" s="19" t="s">
        <v>951</v>
      </c>
      <c r="B369" s="20" t="s">
        <v>892</v>
      </c>
      <c r="C369" s="19" t="s">
        <v>952</v>
      </c>
      <c r="D369" s="19" t="s">
        <v>953</v>
      </c>
      <c r="E369" s="18" t="s">
        <v>954</v>
      </c>
      <c r="F369" s="19" t="s">
        <v>955</v>
      </c>
      <c r="G369" s="35" t="str">
        <f t="shared" si="1"/>
        <v>Université_Aboubeker_Belkaid_de_TlemcenFaculté_des_Sciences_de_la_Nature_et_de_la_Vie_et_Sciences_de_la_Terre_et_de_l’Univers</v>
      </c>
      <c r="I369" s="19" t="s">
        <v>1137</v>
      </c>
      <c r="J369" s="18" t="s">
        <v>1496</v>
      </c>
    </row>
    <row r="370" spans="1:10">
      <c r="A370" s="19" t="s">
        <v>951</v>
      </c>
      <c r="B370" s="20" t="s">
        <v>892</v>
      </c>
      <c r="C370" s="19" t="s">
        <v>952</v>
      </c>
      <c r="D370" s="19" t="s">
        <v>953</v>
      </c>
      <c r="E370" s="18" t="s">
        <v>954</v>
      </c>
      <c r="F370" s="19" t="s">
        <v>956</v>
      </c>
      <c r="G370" s="35" t="str">
        <f t="shared" si="1"/>
        <v>Université_Aboubeker_Belkaid_de_TlemcenFaculté_des_Sciences_de_la_Nature_et_de_la_Vie_et_Sciences_de_la_Terre_et_de_l’Univers</v>
      </c>
      <c r="I370" s="19" t="s">
        <v>1137</v>
      </c>
      <c r="J370" s="18" t="s">
        <v>1090</v>
      </c>
    </row>
    <row r="371" spans="1:10">
      <c r="A371" s="19" t="s">
        <v>951</v>
      </c>
      <c r="B371" s="20" t="s">
        <v>892</v>
      </c>
      <c r="C371" s="19" t="s">
        <v>952</v>
      </c>
      <c r="D371" s="19" t="s">
        <v>953</v>
      </c>
      <c r="E371" s="18" t="s">
        <v>954</v>
      </c>
      <c r="F371" s="19" t="s">
        <v>963</v>
      </c>
      <c r="G371" s="35" t="str">
        <f t="shared" si="1"/>
        <v>Université_Aboubeker_Belkaid_de_TlemcenFaculté_des_Sciences_de_la_Nature_et_de_la_Vie_et_Sciences_de_la_Terre_et_de_l’Univers</v>
      </c>
      <c r="I371" s="19" t="s">
        <v>1149</v>
      </c>
      <c r="J371" s="18" t="s">
        <v>871</v>
      </c>
    </row>
    <row r="372" spans="1:10">
      <c r="A372" s="21" t="s">
        <v>951</v>
      </c>
      <c r="B372" s="20" t="s">
        <v>892</v>
      </c>
      <c r="C372" s="19" t="s">
        <v>952</v>
      </c>
      <c r="D372" s="19" t="s">
        <v>953</v>
      </c>
      <c r="E372" s="18" t="s">
        <v>850</v>
      </c>
      <c r="F372" s="19" t="s">
        <v>965</v>
      </c>
      <c r="G372" s="35" t="str">
        <f t="shared" si="1"/>
        <v>Université_Aboubeker_Belkaid_de_TlemcenFaculté_des_Sciences_Economiques,_Commerciales_et_des_Sciences_de_Gestion</v>
      </c>
      <c r="I372" s="19" t="s">
        <v>1149</v>
      </c>
      <c r="J372" s="18" t="s">
        <v>843</v>
      </c>
    </row>
    <row r="373" spans="1:10">
      <c r="A373" s="21" t="s">
        <v>951</v>
      </c>
      <c r="B373" s="20" t="s">
        <v>892</v>
      </c>
      <c r="C373" s="19" t="s">
        <v>952</v>
      </c>
      <c r="D373" s="19" t="s">
        <v>953</v>
      </c>
      <c r="E373" s="18" t="s">
        <v>850</v>
      </c>
      <c r="F373" s="19" t="s">
        <v>966</v>
      </c>
      <c r="G373" s="35" t="str">
        <f t="shared" si="1"/>
        <v>Université_Aboubeker_Belkaid_de_TlemcenFaculté_des_Sciences_Economiques,_Commerciales_et_des_Sciences_de_Gestion</v>
      </c>
      <c r="I373" s="19" t="s">
        <v>1149</v>
      </c>
      <c r="J373" s="18" t="s">
        <v>1064</v>
      </c>
    </row>
    <row r="374" spans="1:10">
      <c r="A374" s="21" t="s">
        <v>951</v>
      </c>
      <c r="B374" s="20" t="s">
        <v>892</v>
      </c>
      <c r="C374" s="19" t="s">
        <v>952</v>
      </c>
      <c r="D374" s="19" t="s">
        <v>953</v>
      </c>
      <c r="E374" s="18" t="s">
        <v>850</v>
      </c>
      <c r="F374" s="19" t="s">
        <v>967</v>
      </c>
      <c r="G374" s="35" t="str">
        <f t="shared" si="1"/>
        <v>Université_Aboubeker_Belkaid_de_TlemcenFaculté_des_Sciences_Economiques,_Commerciales_et_des_Sciences_de_Gestion</v>
      </c>
      <c r="I374" s="19" t="s">
        <v>1154</v>
      </c>
      <c r="J374" s="18" t="s">
        <v>871</v>
      </c>
    </row>
    <row r="375" spans="1:10">
      <c r="A375" s="21" t="s">
        <v>951</v>
      </c>
      <c r="B375" s="20" t="s">
        <v>892</v>
      </c>
      <c r="C375" s="19" t="s">
        <v>952</v>
      </c>
      <c r="D375" s="19" t="s">
        <v>953</v>
      </c>
      <c r="E375" s="18" t="s">
        <v>870</v>
      </c>
      <c r="F375" s="19" t="s">
        <v>938</v>
      </c>
      <c r="G375" s="35" t="str">
        <f t="shared" si="1"/>
        <v>Université_Aboubeker_Belkaid_de_TlemcenFaculté_des_Sciences_Humaines_et_Sociales</v>
      </c>
      <c r="I375" s="19" t="s">
        <v>1154</v>
      </c>
      <c r="J375" s="18" t="s">
        <v>1499</v>
      </c>
    </row>
    <row r="376" spans="1:10">
      <c r="A376" s="21" t="s">
        <v>951</v>
      </c>
      <c r="B376" s="20" t="s">
        <v>892</v>
      </c>
      <c r="C376" s="19" t="s">
        <v>952</v>
      </c>
      <c r="D376" s="19" t="s">
        <v>953</v>
      </c>
      <c r="E376" s="18" t="s">
        <v>870</v>
      </c>
      <c r="F376" s="19" t="s">
        <v>856</v>
      </c>
      <c r="G376" s="35" t="str">
        <f t="shared" si="1"/>
        <v>Université_Aboubeker_Belkaid_de_TlemcenFaculté_des_Sciences_Humaines_et_Sociales</v>
      </c>
      <c r="I376" s="19" t="s">
        <v>1154</v>
      </c>
      <c r="J376" s="18" t="s">
        <v>1500</v>
      </c>
    </row>
    <row r="377" spans="1:10">
      <c r="A377" s="21" t="s">
        <v>951</v>
      </c>
      <c r="B377" s="20" t="s">
        <v>892</v>
      </c>
      <c r="C377" s="19" t="s">
        <v>952</v>
      </c>
      <c r="D377" s="19" t="s">
        <v>953</v>
      </c>
      <c r="E377" s="18" t="s">
        <v>870</v>
      </c>
      <c r="F377" s="19" t="s">
        <v>964</v>
      </c>
      <c r="G377" s="35" t="str">
        <f t="shared" si="1"/>
        <v>Université_Aboubeker_Belkaid_de_TlemcenFaculté_des_Sciences_Humaines_et_Sociales</v>
      </c>
      <c r="I377" s="19" t="s">
        <v>1154</v>
      </c>
      <c r="J377" s="18" t="s">
        <v>996</v>
      </c>
    </row>
    <row r="378" spans="1:10">
      <c r="A378" s="21" t="s">
        <v>951</v>
      </c>
      <c r="B378" s="20" t="s">
        <v>892</v>
      </c>
      <c r="C378" s="19" t="s">
        <v>952</v>
      </c>
      <c r="D378" s="19" t="s">
        <v>953</v>
      </c>
      <c r="E378" s="18" t="s">
        <v>838</v>
      </c>
      <c r="F378" s="19" t="s">
        <v>839</v>
      </c>
      <c r="G378" s="35" t="str">
        <f t="shared" si="1"/>
        <v>Université_Aboubeker_Belkaid_de_TlemcenFaculté_Droit_et_Sciences_Politiques</v>
      </c>
      <c r="I378" s="19" t="s">
        <v>1154</v>
      </c>
      <c r="J378" s="18" t="s">
        <v>1058</v>
      </c>
    </row>
    <row r="379" spans="1:10">
      <c r="A379" s="21" t="s">
        <v>951</v>
      </c>
      <c r="B379" s="20" t="s">
        <v>892</v>
      </c>
      <c r="C379" s="19" t="s">
        <v>952</v>
      </c>
      <c r="D379" s="19" t="s">
        <v>953</v>
      </c>
      <c r="E379" s="18" t="s">
        <v>838</v>
      </c>
      <c r="F379" s="19" t="s">
        <v>855</v>
      </c>
      <c r="G379" s="35" t="str">
        <f t="shared" si="1"/>
        <v>Université_Aboubeker_Belkaid_de_TlemcenFaculté_Droit_et_Sciences_Politiques</v>
      </c>
      <c r="I379" s="19" t="s">
        <v>1154</v>
      </c>
      <c r="J379" s="18" t="s">
        <v>1064</v>
      </c>
    </row>
    <row r="380" spans="1:10">
      <c r="A380" s="21" t="s">
        <v>971</v>
      </c>
      <c r="B380" s="19" t="s">
        <v>892</v>
      </c>
      <c r="C380" s="19" t="s">
        <v>1448</v>
      </c>
      <c r="D380" s="19" t="s">
        <v>972</v>
      </c>
      <c r="E380" s="18" t="s">
        <v>973</v>
      </c>
      <c r="F380" s="19" t="s">
        <v>974</v>
      </c>
      <c r="G380" s="35" t="str">
        <f t="shared" si="1"/>
        <v>Université_Africaine_Ahmed_Draya_AdrarFaculté_des_Sciences_et_de_la_Technologie</v>
      </c>
      <c r="I380" s="19" t="s">
        <v>1154</v>
      </c>
      <c r="J380" s="18" t="s">
        <v>1543</v>
      </c>
    </row>
    <row r="381" spans="1:10">
      <c r="A381" s="21" t="s">
        <v>971</v>
      </c>
      <c r="B381" s="19" t="s">
        <v>892</v>
      </c>
      <c r="C381" s="19" t="s">
        <v>1448</v>
      </c>
      <c r="D381" s="19" t="s">
        <v>972</v>
      </c>
      <c r="E381" s="18" t="s">
        <v>973</v>
      </c>
      <c r="F381" s="19" t="s">
        <v>869</v>
      </c>
      <c r="G381" s="35" t="str">
        <f t="shared" si="1"/>
        <v>Université_Africaine_Ahmed_Draya_AdrarFaculté_des_Sciences_et_de_la_Technologie</v>
      </c>
      <c r="I381" s="19" t="s">
        <v>1154</v>
      </c>
      <c r="J381" s="18" t="s">
        <v>1162</v>
      </c>
    </row>
    <row r="382" spans="1:10">
      <c r="A382" s="21" t="s">
        <v>971</v>
      </c>
      <c r="B382" s="19" t="s">
        <v>892</v>
      </c>
      <c r="C382" s="19" t="s">
        <v>1448</v>
      </c>
      <c r="D382" s="19" t="s">
        <v>972</v>
      </c>
      <c r="E382" s="18" t="s">
        <v>973</v>
      </c>
      <c r="F382" s="19" t="s">
        <v>853</v>
      </c>
      <c r="G382" s="35" t="str">
        <f t="shared" si="1"/>
        <v>Université_Africaine_Ahmed_Draya_AdrarFaculté_des_Sciences_et_de_la_Technologie</v>
      </c>
      <c r="I382" s="19" t="s">
        <v>1167</v>
      </c>
      <c r="J382" s="18" t="s">
        <v>871</v>
      </c>
    </row>
    <row r="383" spans="1:10">
      <c r="A383" s="21" t="s">
        <v>971</v>
      </c>
      <c r="B383" s="19" t="s">
        <v>892</v>
      </c>
      <c r="C383" s="19" t="s">
        <v>1448</v>
      </c>
      <c r="D383" s="19" t="s">
        <v>972</v>
      </c>
      <c r="E383" s="18" t="s">
        <v>973</v>
      </c>
      <c r="F383" s="19" t="s">
        <v>975</v>
      </c>
      <c r="G383" s="35" t="str">
        <f t="shared" si="1"/>
        <v>Université_Africaine_Ahmed_Draya_AdrarFaculté_des_Sciences_et_de_la_Technologie</v>
      </c>
      <c r="I383" s="19" t="s">
        <v>1167</v>
      </c>
      <c r="J383" s="18" t="s">
        <v>843</v>
      </c>
    </row>
    <row r="384" spans="1:10">
      <c r="A384" s="21" t="s">
        <v>971</v>
      </c>
      <c r="B384" s="19" t="s">
        <v>892</v>
      </c>
      <c r="C384" s="19" t="s">
        <v>1448</v>
      </c>
      <c r="D384" s="19" t="s">
        <v>972</v>
      </c>
      <c r="E384" s="18" t="s">
        <v>973</v>
      </c>
      <c r="F384" s="19" t="s">
        <v>976</v>
      </c>
      <c r="G384" s="35" t="str">
        <f t="shared" ref="G384:G447" si="2">CONCATENATE(SUBSTITUTE(C384," ","_"),SUBSTITUTE(E384," ","_"))</f>
        <v>Université_Africaine_Ahmed_Draya_AdrarFaculté_des_Sciences_et_de_la_Technologie</v>
      </c>
      <c r="I384" s="19" t="s">
        <v>1167</v>
      </c>
      <c r="J384" s="18" t="s">
        <v>1500</v>
      </c>
    </row>
    <row r="385" spans="1:10">
      <c r="A385" s="21" t="s">
        <v>971</v>
      </c>
      <c r="B385" s="19" t="s">
        <v>892</v>
      </c>
      <c r="C385" s="19" t="s">
        <v>1448</v>
      </c>
      <c r="D385" s="19" t="s">
        <v>972</v>
      </c>
      <c r="E385" s="18" t="s">
        <v>977</v>
      </c>
      <c r="F385" s="19"/>
      <c r="G385" s="35" t="str">
        <f t="shared" si="2"/>
        <v>Université_Africaine_Ahmed_Draya_AdrarFaculté_des_Sciences,_Sociales_et_Sciences_Islamiques__</v>
      </c>
      <c r="I385" s="19" t="s">
        <v>1167</v>
      </c>
      <c r="J385" s="18" t="s">
        <v>996</v>
      </c>
    </row>
    <row r="386" spans="1:10">
      <c r="A386" s="21" t="s">
        <v>971</v>
      </c>
      <c r="B386" s="19" t="s">
        <v>892</v>
      </c>
      <c r="C386" s="19" t="s">
        <v>1448</v>
      </c>
      <c r="D386" s="19" t="s">
        <v>972</v>
      </c>
      <c r="E386" s="18" t="s">
        <v>978</v>
      </c>
      <c r="F386" s="19"/>
      <c r="G386" s="35" t="str">
        <f t="shared" si="2"/>
        <v>Université_Africaine_Ahmed_Draya_AdrarFacultés_de_Droit_et_de_Science_Politique</v>
      </c>
      <c r="I386" s="19" t="s">
        <v>1167</v>
      </c>
      <c r="J386" s="18" t="s">
        <v>1058</v>
      </c>
    </row>
    <row r="387" spans="1:10">
      <c r="A387" s="21" t="s">
        <v>971</v>
      </c>
      <c r="B387" s="19" t="s">
        <v>892</v>
      </c>
      <c r="C387" s="19" t="s">
        <v>1448</v>
      </c>
      <c r="D387" s="19" t="s">
        <v>972</v>
      </c>
      <c r="E387" s="18" t="s">
        <v>979</v>
      </c>
      <c r="F387" s="19"/>
      <c r="G387" s="35" t="str">
        <f t="shared" si="2"/>
        <v>Université_Africaine_Ahmed_Draya_AdrarFacultés_des_Lettres_et_des_Langues</v>
      </c>
      <c r="I387" s="19" t="s">
        <v>1167</v>
      </c>
      <c r="J387" s="18" t="s">
        <v>1064</v>
      </c>
    </row>
    <row r="388" spans="1:10">
      <c r="A388" s="21" t="s">
        <v>971</v>
      </c>
      <c r="B388" s="19" t="s">
        <v>892</v>
      </c>
      <c r="C388" s="19" t="s">
        <v>1448</v>
      </c>
      <c r="D388" s="19" t="s">
        <v>972</v>
      </c>
      <c r="E388" s="18" t="s">
        <v>980</v>
      </c>
      <c r="F388" s="19"/>
      <c r="G388" s="35" t="str">
        <f t="shared" si="2"/>
        <v>Université_Africaine_Ahmed_Draya_AdrarFacultés_des_Sciences_Economiques_et_Sciences_Commerciales_et_Sciences_de_Gestions</v>
      </c>
      <c r="I388" s="19" t="s">
        <v>1172</v>
      </c>
      <c r="J388" s="18" t="s">
        <v>871</v>
      </c>
    </row>
    <row r="389" spans="1:10">
      <c r="A389" s="21" t="s">
        <v>981</v>
      </c>
      <c r="B389" s="20" t="s">
        <v>918</v>
      </c>
      <c r="C389" s="19" t="s">
        <v>982</v>
      </c>
      <c r="D389" s="19" t="s">
        <v>983</v>
      </c>
      <c r="E389" s="18" t="s">
        <v>871</v>
      </c>
      <c r="F389" s="19" t="s">
        <v>839</v>
      </c>
      <c r="G389" s="35" t="str">
        <f t="shared" si="2"/>
        <v>Université_Amar_Telidji_de_LaghouatFaculté_de_Droit_et_des_Sciences_Politiques</v>
      </c>
      <c r="I389" s="19" t="s">
        <v>1172</v>
      </c>
      <c r="J389" s="18" t="s">
        <v>843</v>
      </c>
    </row>
    <row r="390" spans="1:10">
      <c r="A390" s="21" t="s">
        <v>981</v>
      </c>
      <c r="B390" s="20" t="s">
        <v>918</v>
      </c>
      <c r="C390" s="19" t="s">
        <v>982</v>
      </c>
      <c r="D390" s="19" t="s">
        <v>983</v>
      </c>
      <c r="E390" s="18" t="s">
        <v>871</v>
      </c>
      <c r="F390" s="19" t="s">
        <v>992</v>
      </c>
      <c r="G390" s="35" t="str">
        <f t="shared" si="2"/>
        <v>Université_Amar_Telidji_de_LaghouatFaculté_de_Droit_et_des_Sciences_Politiques</v>
      </c>
      <c r="I390" s="19" t="s">
        <v>1172</v>
      </c>
      <c r="J390" s="18" t="s">
        <v>1500</v>
      </c>
    </row>
    <row r="391" spans="1:10">
      <c r="A391" s="21" t="s">
        <v>981</v>
      </c>
      <c r="B391" s="20" t="s">
        <v>918</v>
      </c>
      <c r="C391" s="19" t="s">
        <v>982</v>
      </c>
      <c r="D391" s="19" t="s">
        <v>983</v>
      </c>
      <c r="E391" s="18" t="s">
        <v>988</v>
      </c>
      <c r="F391" s="19" t="s">
        <v>989</v>
      </c>
      <c r="G391" s="35" t="str">
        <f t="shared" si="2"/>
        <v>Université_Amar_Telidji_de_LaghouatFaculté_de_Lettres_et_Langues</v>
      </c>
      <c r="H391" t="s">
        <v>1582</v>
      </c>
      <c r="I391" s="19" t="s">
        <v>1172</v>
      </c>
      <c r="J391" s="18" t="s">
        <v>1072</v>
      </c>
    </row>
    <row r="392" spans="1:10">
      <c r="A392" s="21" t="s">
        <v>981</v>
      </c>
      <c r="B392" s="20" t="s">
        <v>918</v>
      </c>
      <c r="C392" s="19" t="s">
        <v>982</v>
      </c>
      <c r="D392" s="19" t="s">
        <v>983</v>
      </c>
      <c r="E392" s="18" t="s">
        <v>988</v>
      </c>
      <c r="F392" s="19" t="s">
        <v>990</v>
      </c>
      <c r="G392" s="35" t="str">
        <f t="shared" si="2"/>
        <v>Université_Amar_Telidji_de_LaghouatFaculté_de_Lettres_et_Langues</v>
      </c>
      <c r="I392" s="19" t="s">
        <v>1172</v>
      </c>
      <c r="J392" s="18" t="s">
        <v>1058</v>
      </c>
    </row>
    <row r="393" spans="1:10">
      <c r="A393" s="21" t="s">
        <v>981</v>
      </c>
      <c r="B393" s="20" t="s">
        <v>918</v>
      </c>
      <c r="C393" s="19" t="s">
        <v>982</v>
      </c>
      <c r="D393" s="19" t="s">
        <v>983</v>
      </c>
      <c r="E393" s="18" t="s">
        <v>988</v>
      </c>
      <c r="F393" s="19" t="s">
        <v>991</v>
      </c>
      <c r="G393" s="35" t="str">
        <f t="shared" si="2"/>
        <v>Université_Amar_Telidji_de_LaghouatFaculté_de_Lettres_et_Langues</v>
      </c>
      <c r="I393" s="19" t="s">
        <v>1172</v>
      </c>
      <c r="J393" s="18" t="s">
        <v>1064</v>
      </c>
    </row>
    <row r="394" spans="1:10">
      <c r="A394" s="21" t="s">
        <v>981</v>
      </c>
      <c r="B394" s="20" t="s">
        <v>918</v>
      </c>
      <c r="C394" s="19" t="s">
        <v>982</v>
      </c>
      <c r="D394" s="19" t="s">
        <v>983</v>
      </c>
      <c r="E394" s="18" t="s">
        <v>916</v>
      </c>
      <c r="F394" s="19"/>
      <c r="G394" s="35" t="str">
        <f t="shared" si="2"/>
        <v>Université_Amar_Telidji_de_LaghouatFaculté_de_Médecine</v>
      </c>
      <c r="I394" s="19" t="s">
        <v>1179</v>
      </c>
      <c r="J394" s="18" t="s">
        <v>1577</v>
      </c>
    </row>
    <row r="395" spans="1:10">
      <c r="A395" s="21" t="s">
        <v>981</v>
      </c>
      <c r="B395" s="20" t="s">
        <v>918</v>
      </c>
      <c r="C395" s="19" t="s">
        <v>982</v>
      </c>
      <c r="D395" s="19" t="s">
        <v>983</v>
      </c>
      <c r="E395" s="18" t="s">
        <v>840</v>
      </c>
      <c r="F395" s="19" t="s">
        <v>984</v>
      </c>
      <c r="G395" s="35" t="str">
        <f t="shared" si="2"/>
        <v>Université_Amar_Telidji_de_LaghouatFaculté_de_Technologie</v>
      </c>
      <c r="I395" s="19" t="s">
        <v>1179</v>
      </c>
      <c r="J395" s="18" t="s">
        <v>1538</v>
      </c>
    </row>
    <row r="396" spans="1:10">
      <c r="A396" s="19" t="s">
        <v>981</v>
      </c>
      <c r="B396" s="20" t="s">
        <v>918</v>
      </c>
      <c r="C396" s="19" t="s">
        <v>982</v>
      </c>
      <c r="D396" s="19" t="s">
        <v>983</v>
      </c>
      <c r="E396" s="18" t="s">
        <v>840</v>
      </c>
      <c r="F396" s="19" t="s">
        <v>985</v>
      </c>
      <c r="G396" s="35" t="str">
        <f t="shared" si="2"/>
        <v>Université_Amar_Telidji_de_LaghouatFaculté_de_Technologie</v>
      </c>
      <c r="I396" s="19" t="s">
        <v>1179</v>
      </c>
      <c r="J396" s="18" t="s">
        <v>1542</v>
      </c>
    </row>
    <row r="397" spans="1:10">
      <c r="A397" s="19" t="s">
        <v>981</v>
      </c>
      <c r="B397" s="20" t="s">
        <v>918</v>
      </c>
      <c r="C397" s="19" t="s">
        <v>982</v>
      </c>
      <c r="D397" s="19" t="s">
        <v>983</v>
      </c>
      <c r="E397" s="18" t="s">
        <v>840</v>
      </c>
      <c r="F397" s="19" t="s">
        <v>986</v>
      </c>
      <c r="G397" s="35" t="str">
        <f t="shared" si="2"/>
        <v>Université_Amar_Telidji_de_LaghouatFaculté_de_Technologie</v>
      </c>
      <c r="I397" s="19" t="s">
        <v>1179</v>
      </c>
      <c r="J397" s="18" t="s">
        <v>1541</v>
      </c>
    </row>
    <row r="398" spans="1:10">
      <c r="A398" s="19" t="s">
        <v>981</v>
      </c>
      <c r="B398" s="20" t="s">
        <v>918</v>
      </c>
      <c r="C398" s="19" t="s">
        <v>982</v>
      </c>
      <c r="D398" s="19" t="s">
        <v>983</v>
      </c>
      <c r="E398" s="18" t="s">
        <v>840</v>
      </c>
      <c r="F398" s="19" t="s">
        <v>841</v>
      </c>
      <c r="G398" s="35" t="str">
        <f t="shared" si="2"/>
        <v>Université_Amar_Telidji_de_LaghouatFaculté_de_Technologie</v>
      </c>
      <c r="I398" s="19" t="s">
        <v>1179</v>
      </c>
      <c r="J398" s="18" t="s">
        <v>1540</v>
      </c>
    </row>
    <row r="399" spans="1:10">
      <c r="A399" s="19" t="s">
        <v>981</v>
      </c>
      <c r="B399" s="20" t="s">
        <v>918</v>
      </c>
      <c r="C399" s="19" t="s">
        <v>982</v>
      </c>
      <c r="D399" s="19" t="s">
        <v>983</v>
      </c>
      <c r="E399" s="18" t="s">
        <v>840</v>
      </c>
      <c r="F399" s="19" t="s">
        <v>864</v>
      </c>
      <c r="G399" s="35" t="str">
        <f t="shared" si="2"/>
        <v>Université_Amar_Telidji_de_LaghouatFaculté_de_Technologie</v>
      </c>
      <c r="I399" s="19" t="s">
        <v>1179</v>
      </c>
      <c r="J399" s="18" t="s">
        <v>1537</v>
      </c>
    </row>
    <row r="400" spans="1:10">
      <c r="A400" s="19" t="s">
        <v>981</v>
      </c>
      <c r="B400" s="20" t="s">
        <v>918</v>
      </c>
      <c r="C400" s="19" t="s">
        <v>982</v>
      </c>
      <c r="D400" s="19" t="s">
        <v>983</v>
      </c>
      <c r="E400" s="18" t="s">
        <v>840</v>
      </c>
      <c r="F400" s="19" t="s">
        <v>929</v>
      </c>
      <c r="G400" s="35" t="str">
        <f t="shared" si="2"/>
        <v>Université_Amar_Telidji_de_LaghouatFaculté_de_Technologie</v>
      </c>
      <c r="I400" s="19" t="s">
        <v>1179</v>
      </c>
      <c r="J400" s="18" t="s">
        <v>1539</v>
      </c>
    </row>
    <row r="401" spans="1:10">
      <c r="A401" s="19" t="s">
        <v>981</v>
      </c>
      <c r="B401" s="20" t="s">
        <v>918</v>
      </c>
      <c r="C401" s="19" t="s">
        <v>982</v>
      </c>
      <c r="D401" s="19" t="s">
        <v>983</v>
      </c>
      <c r="E401" s="18" t="s">
        <v>840</v>
      </c>
      <c r="F401" s="19" t="s">
        <v>961</v>
      </c>
      <c r="G401" s="35" t="str">
        <f t="shared" si="2"/>
        <v>Université_Amar_Telidji_de_LaghouatFaculté_de_Technologie</v>
      </c>
      <c r="I401" s="19" t="s">
        <v>1179</v>
      </c>
      <c r="J401" s="18" t="s">
        <v>1578</v>
      </c>
    </row>
    <row r="402" spans="1:10">
      <c r="A402" s="19" t="s">
        <v>981</v>
      </c>
      <c r="B402" s="20" t="s">
        <v>918</v>
      </c>
      <c r="C402" s="19" t="s">
        <v>982</v>
      </c>
      <c r="D402" s="19" t="s">
        <v>983</v>
      </c>
      <c r="E402" s="18" t="s">
        <v>996</v>
      </c>
      <c r="F402" s="19" t="s">
        <v>851</v>
      </c>
      <c r="G402" s="35" t="str">
        <f t="shared" si="2"/>
        <v>Université_Amar_Telidji_de_LaghouatFaculté_des_Sciences_Economiques_et_Commerciales_et_Sciences_de_Gestion</v>
      </c>
      <c r="I402" s="19" t="s">
        <v>1215</v>
      </c>
      <c r="J402" s="18" t="s">
        <v>1579</v>
      </c>
    </row>
    <row r="403" spans="1:10">
      <c r="A403" s="19" t="s">
        <v>981</v>
      </c>
      <c r="B403" s="20" t="s">
        <v>918</v>
      </c>
      <c r="C403" s="19" t="s">
        <v>982</v>
      </c>
      <c r="D403" s="19" t="s">
        <v>983</v>
      </c>
      <c r="E403" s="18" t="s">
        <v>996</v>
      </c>
      <c r="F403" s="19" t="s">
        <v>852</v>
      </c>
      <c r="G403" s="35" t="str">
        <f t="shared" si="2"/>
        <v>Université_Amar_Telidji_de_LaghouatFaculté_des_Sciences_Economiques_et_Commerciales_et_Sciences_de_Gestion</v>
      </c>
      <c r="I403" s="19" t="s">
        <v>1215</v>
      </c>
      <c r="J403" s="18" t="s">
        <v>1538</v>
      </c>
    </row>
    <row r="404" spans="1:10">
      <c r="A404" s="19" t="s">
        <v>981</v>
      </c>
      <c r="B404" s="20" t="s">
        <v>918</v>
      </c>
      <c r="C404" s="19" t="s">
        <v>982</v>
      </c>
      <c r="D404" s="19" t="s">
        <v>983</v>
      </c>
      <c r="E404" s="18" t="s">
        <v>996</v>
      </c>
      <c r="F404" s="19" t="s">
        <v>854</v>
      </c>
      <c r="G404" s="35" t="str">
        <f t="shared" si="2"/>
        <v>Université_Amar_Telidji_de_LaghouatFaculté_des_Sciences_Economiques_et_Commerciales_et_Sciences_de_Gestion</v>
      </c>
      <c r="I404" s="19" t="s">
        <v>1215</v>
      </c>
      <c r="J404" s="18" t="s">
        <v>1222</v>
      </c>
    </row>
    <row r="405" spans="1:10">
      <c r="A405" s="19" t="s">
        <v>981</v>
      </c>
      <c r="B405" s="20" t="s">
        <v>918</v>
      </c>
      <c r="C405" s="19" t="s">
        <v>982</v>
      </c>
      <c r="D405" s="19" t="s">
        <v>983</v>
      </c>
      <c r="E405" s="18" t="s">
        <v>870</v>
      </c>
      <c r="F405" s="19" t="s">
        <v>993</v>
      </c>
      <c r="G405" s="35" t="str">
        <f t="shared" si="2"/>
        <v>Université_Amar_Telidji_de_LaghouatFaculté_des_Sciences_Humaines_et_Sociales</v>
      </c>
      <c r="I405" s="19" t="s">
        <v>1215</v>
      </c>
      <c r="J405" s="18" t="s">
        <v>1537</v>
      </c>
    </row>
    <row r="406" spans="1:10">
      <c r="A406" s="19" t="s">
        <v>981</v>
      </c>
      <c r="B406" s="20" t="s">
        <v>918</v>
      </c>
      <c r="C406" s="19" t="s">
        <v>982</v>
      </c>
      <c r="D406" s="19" t="s">
        <v>983</v>
      </c>
      <c r="E406" s="18" t="s">
        <v>870</v>
      </c>
      <c r="F406" s="19" t="s">
        <v>997</v>
      </c>
      <c r="G406" s="35" t="str">
        <f t="shared" si="2"/>
        <v>Université_Amar_Telidji_de_LaghouatFaculté_des_Sciences_Humaines_et_Sociales</v>
      </c>
      <c r="I406" s="19" t="s">
        <v>1215</v>
      </c>
      <c r="J406" s="18" t="s">
        <v>1521</v>
      </c>
    </row>
    <row r="407" spans="1:10">
      <c r="A407" s="19" t="s">
        <v>981</v>
      </c>
      <c r="B407" s="20" t="s">
        <v>918</v>
      </c>
      <c r="C407" s="19" t="s">
        <v>982</v>
      </c>
      <c r="D407" s="19" t="s">
        <v>983</v>
      </c>
      <c r="E407" s="18" t="s">
        <v>870</v>
      </c>
      <c r="F407" s="19" t="s">
        <v>998</v>
      </c>
      <c r="G407" s="35" t="str">
        <f t="shared" si="2"/>
        <v>Université_Amar_Telidji_de_LaghouatFaculté_des_Sciences_Humaines_et_Sociales</v>
      </c>
      <c r="I407" s="19" t="s">
        <v>1215</v>
      </c>
      <c r="J407" s="18" t="s">
        <v>1500</v>
      </c>
    </row>
    <row r="408" spans="1:10">
      <c r="A408" s="19" t="s">
        <v>981</v>
      </c>
      <c r="B408" s="20" t="s">
        <v>918</v>
      </c>
      <c r="C408" s="19" t="s">
        <v>982</v>
      </c>
      <c r="D408" s="19" t="s">
        <v>983</v>
      </c>
      <c r="E408" s="18" t="s">
        <v>987</v>
      </c>
      <c r="F408" s="19" t="s">
        <v>861</v>
      </c>
      <c r="G408" s="35" t="str">
        <f t="shared" si="2"/>
        <v>Université_Amar_Telidji_de_LaghouatFaculté_des_sciences </v>
      </c>
      <c r="I408" s="19" t="s">
        <v>1215</v>
      </c>
      <c r="J408" s="18" t="s">
        <v>1217</v>
      </c>
    </row>
    <row r="409" spans="1:10">
      <c r="A409" s="19" t="s">
        <v>981</v>
      </c>
      <c r="B409" s="20" t="s">
        <v>918</v>
      </c>
      <c r="C409" s="19" t="s">
        <v>982</v>
      </c>
      <c r="D409" s="19" t="s">
        <v>983</v>
      </c>
      <c r="E409" s="18" t="s">
        <v>987</v>
      </c>
      <c r="F409" s="19" t="s">
        <v>994</v>
      </c>
      <c r="G409" s="35" t="str">
        <f t="shared" si="2"/>
        <v>Université_Amar_Telidji_de_LaghouatFaculté_des_sciences </v>
      </c>
      <c r="I409" s="19" t="s">
        <v>1215</v>
      </c>
      <c r="J409" s="18" t="s">
        <v>1228</v>
      </c>
    </row>
    <row r="410" spans="1:10">
      <c r="A410" s="19" t="s">
        <v>981</v>
      </c>
      <c r="B410" s="20" t="s">
        <v>918</v>
      </c>
      <c r="C410" s="19" t="s">
        <v>982</v>
      </c>
      <c r="D410" s="19" t="s">
        <v>983</v>
      </c>
      <c r="E410" s="18" t="s">
        <v>987</v>
      </c>
      <c r="F410" s="19" t="s">
        <v>995</v>
      </c>
      <c r="G410" s="35" t="str">
        <f t="shared" si="2"/>
        <v>Université_Amar_Telidji_de_LaghouatFaculté_des_sciences </v>
      </c>
      <c r="I410" s="19" t="s">
        <v>1231</v>
      </c>
      <c r="J410" s="18" t="s">
        <v>1536</v>
      </c>
    </row>
    <row r="411" spans="1:10">
      <c r="A411" s="19" t="s">
        <v>981</v>
      </c>
      <c r="B411" s="20" t="s">
        <v>918</v>
      </c>
      <c r="C411" s="19" t="s">
        <v>982</v>
      </c>
      <c r="D411" s="19" t="s">
        <v>983</v>
      </c>
      <c r="E411" s="18" t="s">
        <v>987</v>
      </c>
      <c r="F411" s="19" t="s">
        <v>869</v>
      </c>
      <c r="G411" s="35" t="str">
        <f t="shared" si="2"/>
        <v>Université_Amar_Telidji_de_LaghouatFaculté_des_sciences </v>
      </c>
      <c r="I411" s="19" t="s">
        <v>1231</v>
      </c>
      <c r="J411" s="18" t="s">
        <v>1237</v>
      </c>
    </row>
    <row r="412" spans="1:10">
      <c r="A412" s="19" t="s">
        <v>981</v>
      </c>
      <c r="B412" s="20" t="s">
        <v>918</v>
      </c>
      <c r="C412" s="19" t="s">
        <v>982</v>
      </c>
      <c r="D412" s="19" t="s">
        <v>983</v>
      </c>
      <c r="E412" s="18" t="s">
        <v>999</v>
      </c>
      <c r="F412" s="19"/>
      <c r="G412" s="35" t="str">
        <f t="shared" si="2"/>
        <v>Université_Amar_Telidji_de_LaghouatInstitut_des_Sciences_et_Techniques_des_Activités_Physiques_et_Sportifs</v>
      </c>
      <c r="I412" s="19" t="s">
        <v>1231</v>
      </c>
      <c r="J412" s="18" t="s">
        <v>1235</v>
      </c>
    </row>
    <row r="413" spans="1:10">
      <c r="A413" s="19" t="s">
        <v>1000</v>
      </c>
      <c r="B413" s="20" t="s">
        <v>832</v>
      </c>
      <c r="C413" s="19" t="s">
        <v>1449</v>
      </c>
      <c r="D413" s="19" t="s">
        <v>1001</v>
      </c>
      <c r="E413" s="18" t="s">
        <v>871</v>
      </c>
      <c r="F413" s="19" t="s">
        <v>839</v>
      </c>
      <c r="G413" s="35" t="str">
        <f t="shared" si="2"/>
        <v>Université_Badji_Mokhtar_AnnabaFaculté_de_Droit_et_des_Sciences_Politiques</v>
      </c>
      <c r="I413" s="19" t="s">
        <v>1240</v>
      </c>
      <c r="J413" s="18" t="s">
        <v>916</v>
      </c>
    </row>
    <row r="414" spans="1:10">
      <c r="A414" s="19" t="s">
        <v>1000</v>
      </c>
      <c r="B414" s="20" t="s">
        <v>832</v>
      </c>
      <c r="C414" s="19" t="s">
        <v>1449</v>
      </c>
      <c r="D414" s="19" t="s">
        <v>1001</v>
      </c>
      <c r="E414" s="18" t="s">
        <v>871</v>
      </c>
      <c r="F414" s="19" t="s">
        <v>855</v>
      </c>
      <c r="G414" s="35" t="str">
        <f t="shared" si="2"/>
        <v>Université_Badji_Mokhtar_AnnabaFaculté_de_Droit_et_des_Sciences_Politiques</v>
      </c>
      <c r="I414" s="19" t="s">
        <v>1240</v>
      </c>
      <c r="J414" s="18" t="s">
        <v>840</v>
      </c>
    </row>
    <row r="415" spans="1:10">
      <c r="A415" s="19" t="s">
        <v>1000</v>
      </c>
      <c r="B415" s="20" t="s">
        <v>832</v>
      </c>
      <c r="C415" s="19" t="s">
        <v>1449</v>
      </c>
      <c r="D415" s="19" t="s">
        <v>1001</v>
      </c>
      <c r="E415" s="18" t="s">
        <v>916</v>
      </c>
      <c r="F415" s="19" t="s">
        <v>1009</v>
      </c>
      <c r="G415" s="35" t="str">
        <f t="shared" si="2"/>
        <v>Université_Badji_Mokhtar_AnnabaFaculté_de_Médecine</v>
      </c>
      <c r="I415" s="19" t="s">
        <v>1240</v>
      </c>
      <c r="J415" s="18" t="s">
        <v>1241</v>
      </c>
    </row>
    <row r="416" spans="1:10">
      <c r="A416" s="19" t="s">
        <v>1000</v>
      </c>
      <c r="B416" s="20" t="s">
        <v>832</v>
      </c>
      <c r="C416" s="19" t="s">
        <v>1449</v>
      </c>
      <c r="D416" s="19" t="s">
        <v>1001</v>
      </c>
      <c r="E416" s="18" t="s">
        <v>916</v>
      </c>
      <c r="F416" s="19" t="s">
        <v>1015</v>
      </c>
      <c r="G416" s="35" t="str">
        <f t="shared" si="2"/>
        <v>Université_Badji_Mokhtar_AnnabaFaculté_de_Médecine</v>
      </c>
      <c r="I416" s="19" t="s">
        <v>1240</v>
      </c>
      <c r="J416" s="18" t="s">
        <v>835</v>
      </c>
    </row>
    <row r="417" spans="1:10">
      <c r="A417" s="19" t="s">
        <v>1000</v>
      </c>
      <c r="B417" s="20" t="s">
        <v>832</v>
      </c>
      <c r="C417" s="19" t="s">
        <v>1449</v>
      </c>
      <c r="D417" s="19" t="s">
        <v>1001</v>
      </c>
      <c r="E417" s="18" t="s">
        <v>916</v>
      </c>
      <c r="F417" s="19" t="s">
        <v>1017</v>
      </c>
      <c r="G417" s="35" t="str">
        <f t="shared" si="2"/>
        <v>Université_Badji_Mokhtar_AnnabaFaculté_de_Médecine</v>
      </c>
      <c r="I417" s="19" t="s">
        <v>1240</v>
      </c>
      <c r="J417" s="18" t="s">
        <v>1249</v>
      </c>
    </row>
    <row r="418" spans="1:10">
      <c r="A418" s="19" t="s">
        <v>1000</v>
      </c>
      <c r="B418" s="20" t="s">
        <v>832</v>
      </c>
      <c r="C418" s="19" t="s">
        <v>1449</v>
      </c>
      <c r="D418" s="19" t="s">
        <v>1001</v>
      </c>
      <c r="E418" s="18" t="s">
        <v>1006</v>
      </c>
      <c r="F418" s="19" t="s">
        <v>1007</v>
      </c>
      <c r="G418" s="35" t="str">
        <f t="shared" si="2"/>
        <v>Université_Badji_Mokhtar_AnnabaFaculté_des_Lettres,_des_Sciences_Humaines_et_des_Sciences_Sociales</v>
      </c>
      <c r="I418" s="19" t="s">
        <v>1240</v>
      </c>
      <c r="J418" s="18" t="s">
        <v>1493</v>
      </c>
    </row>
    <row r="419" spans="1:10">
      <c r="A419" s="19" t="s">
        <v>1000</v>
      </c>
      <c r="B419" s="20" t="s">
        <v>832</v>
      </c>
      <c r="C419" s="19" t="s">
        <v>1449</v>
      </c>
      <c r="D419" s="19" t="s">
        <v>1001</v>
      </c>
      <c r="E419" s="18" t="s">
        <v>1006</v>
      </c>
      <c r="F419" s="19" t="s">
        <v>990</v>
      </c>
      <c r="G419" s="35" t="str">
        <f t="shared" si="2"/>
        <v>Université_Badji_Mokhtar_AnnabaFaculté_des_Lettres,_des_Sciences_Humaines_et_des_Sciences_Sociales</v>
      </c>
      <c r="I419" s="19" t="s">
        <v>1252</v>
      </c>
      <c r="J419" s="18" t="s">
        <v>871</v>
      </c>
    </row>
    <row r="420" spans="1:10">
      <c r="A420" s="19" t="s">
        <v>1000</v>
      </c>
      <c r="B420" s="20" t="s">
        <v>832</v>
      </c>
      <c r="C420" s="19" t="s">
        <v>1449</v>
      </c>
      <c r="D420" s="19" t="s">
        <v>1001</v>
      </c>
      <c r="E420" s="18" t="s">
        <v>1006</v>
      </c>
      <c r="F420" s="19" t="s">
        <v>1011</v>
      </c>
      <c r="G420" s="35" t="str">
        <f t="shared" si="2"/>
        <v>Université_Badji_Mokhtar_AnnabaFaculté_des_Lettres,_des_Sciences_Humaines_et_des_Sciences_Sociales</v>
      </c>
      <c r="I420" s="19" t="s">
        <v>1252</v>
      </c>
      <c r="J420" s="18" t="s">
        <v>988</v>
      </c>
    </row>
    <row r="421" spans="1:10">
      <c r="A421" s="19" t="s">
        <v>1000</v>
      </c>
      <c r="B421" s="20" t="s">
        <v>832</v>
      </c>
      <c r="C421" s="19" t="s">
        <v>1449</v>
      </c>
      <c r="D421" s="19" t="s">
        <v>1001</v>
      </c>
      <c r="E421" s="18" t="s">
        <v>1006</v>
      </c>
      <c r="F421" s="19" t="s">
        <v>1012</v>
      </c>
      <c r="G421" s="35" t="str">
        <f t="shared" si="2"/>
        <v>Université_Badji_Mokhtar_AnnabaFaculté_des_Lettres,_des_Sciences_Humaines_et_des_Sciences_Sociales</v>
      </c>
      <c r="I421" s="19" t="s">
        <v>1252</v>
      </c>
      <c r="J421" s="18" t="s">
        <v>916</v>
      </c>
    </row>
    <row r="422" spans="1:10">
      <c r="A422" s="19" t="s">
        <v>1000</v>
      </c>
      <c r="B422" s="20" t="s">
        <v>832</v>
      </c>
      <c r="C422" s="19" t="s">
        <v>1449</v>
      </c>
      <c r="D422" s="19" t="s">
        <v>1001</v>
      </c>
      <c r="E422" s="18" t="s">
        <v>1006</v>
      </c>
      <c r="F422" s="19" t="s">
        <v>905</v>
      </c>
      <c r="G422" s="35" t="str">
        <f t="shared" si="2"/>
        <v>Université_Badji_Mokhtar_AnnabaFaculté_des_Lettres,_des_Sciences_Humaines_et_des_Sciences_Sociales</v>
      </c>
      <c r="I422" s="19" t="s">
        <v>1252</v>
      </c>
      <c r="J422" s="18" t="s">
        <v>840</v>
      </c>
    </row>
    <row r="423" spans="1:10">
      <c r="A423" s="19" t="s">
        <v>1000</v>
      </c>
      <c r="B423" s="20" t="s">
        <v>832</v>
      </c>
      <c r="C423" s="19" t="s">
        <v>1449</v>
      </c>
      <c r="D423" s="19" t="s">
        <v>1001</v>
      </c>
      <c r="E423" s="18" t="s">
        <v>1006</v>
      </c>
      <c r="F423" s="19" t="s">
        <v>906</v>
      </c>
      <c r="G423" s="35" t="str">
        <f t="shared" si="2"/>
        <v>Université_Badji_Mokhtar_AnnabaFaculté_des_Lettres,_des_Sciences_Humaines_et_des_Sciences_Sociales</v>
      </c>
      <c r="I423" s="19" t="s">
        <v>1252</v>
      </c>
      <c r="J423" s="18" t="s">
        <v>835</v>
      </c>
    </row>
    <row r="424" spans="1:10">
      <c r="A424" s="19" t="s">
        <v>1000</v>
      </c>
      <c r="B424" s="20" t="s">
        <v>832</v>
      </c>
      <c r="C424" s="19" t="s">
        <v>1449</v>
      </c>
      <c r="D424" s="19" t="s">
        <v>1001</v>
      </c>
      <c r="E424" s="18" t="s">
        <v>1006</v>
      </c>
      <c r="F424" s="19" t="s">
        <v>883</v>
      </c>
      <c r="G424" s="35" t="str">
        <f t="shared" si="2"/>
        <v>Université_Badji_Mokhtar_AnnabaFaculté_des_Lettres,_des_Sciences_Humaines_et_des_Sciences_Sociales</v>
      </c>
      <c r="I424" s="19" t="s">
        <v>1252</v>
      </c>
      <c r="J424" s="18" t="s">
        <v>1266</v>
      </c>
    </row>
    <row r="425" spans="1:10">
      <c r="A425" s="19" t="s">
        <v>1000</v>
      </c>
      <c r="B425" s="20" t="s">
        <v>832</v>
      </c>
      <c r="C425" s="19" t="s">
        <v>1449</v>
      </c>
      <c r="D425" s="19" t="s">
        <v>1001</v>
      </c>
      <c r="E425" s="18" t="s">
        <v>1006</v>
      </c>
      <c r="F425" s="19" t="s">
        <v>1018</v>
      </c>
      <c r="G425" s="35" t="str">
        <f t="shared" si="2"/>
        <v>Université_Badji_Mokhtar_AnnabaFaculté_des_Lettres,_des_Sciences_Humaines_et_des_Sciences_Sociales</v>
      </c>
      <c r="I425" s="19" t="s">
        <v>1252</v>
      </c>
      <c r="J425" s="18" t="s">
        <v>1535</v>
      </c>
    </row>
    <row r="426" spans="1:10">
      <c r="A426" s="19" t="s">
        <v>1000</v>
      </c>
      <c r="B426" s="20" t="s">
        <v>832</v>
      </c>
      <c r="C426" s="19" t="s">
        <v>1449</v>
      </c>
      <c r="D426" s="19" t="s">
        <v>1001</v>
      </c>
      <c r="E426" s="18" t="s">
        <v>1006</v>
      </c>
      <c r="F426" s="19" t="s">
        <v>1019</v>
      </c>
      <c r="G426" s="35" t="str">
        <f t="shared" si="2"/>
        <v>Université_Badji_Mokhtar_AnnabaFaculté_des_Lettres,_des_Sciences_Humaines_et_des_Sciences_Sociales</v>
      </c>
      <c r="I426" s="19" t="s">
        <v>1252</v>
      </c>
      <c r="J426" s="18" t="s">
        <v>1607</v>
      </c>
    </row>
    <row r="427" spans="1:10">
      <c r="A427" s="19" t="s">
        <v>1000</v>
      </c>
      <c r="B427" s="20" t="s">
        <v>832</v>
      </c>
      <c r="C427" s="19" t="s">
        <v>1449</v>
      </c>
      <c r="D427" s="19" t="s">
        <v>1001</v>
      </c>
      <c r="E427" s="18" t="s">
        <v>1006</v>
      </c>
      <c r="F427" s="19" t="s">
        <v>1021</v>
      </c>
      <c r="G427" s="35" t="str">
        <f t="shared" si="2"/>
        <v>Université_Badji_Mokhtar_AnnabaFaculté_des_Lettres,_des_Sciences_Humaines_et_des_Sciences_Sociales</v>
      </c>
      <c r="I427" s="19" t="s">
        <v>1252</v>
      </c>
      <c r="J427" s="18" t="s">
        <v>999</v>
      </c>
    </row>
    <row r="428" spans="1:10">
      <c r="A428" s="19" t="s">
        <v>1000</v>
      </c>
      <c r="B428" s="20" t="s">
        <v>832</v>
      </c>
      <c r="C428" s="19" t="s">
        <v>1449</v>
      </c>
      <c r="D428" s="19" t="s">
        <v>1001</v>
      </c>
      <c r="E428" s="18" t="s">
        <v>1006</v>
      </c>
      <c r="F428" s="19" t="s">
        <v>1023</v>
      </c>
      <c r="G428" s="35" t="str">
        <f t="shared" si="2"/>
        <v>Université_Badji_Mokhtar_AnnabaFaculté_des_Lettres,_des_Sciences_Humaines_et_des_Sciences_Sociales</v>
      </c>
      <c r="I428" s="19" t="s">
        <v>1252</v>
      </c>
      <c r="J428" s="18" t="s">
        <v>1254</v>
      </c>
    </row>
    <row r="429" spans="1:10">
      <c r="A429" s="19" t="s">
        <v>1000</v>
      </c>
      <c r="B429" s="20" t="s">
        <v>832</v>
      </c>
      <c r="C429" s="19" t="s">
        <v>1449</v>
      </c>
      <c r="D429" s="19" t="s">
        <v>1001</v>
      </c>
      <c r="E429" s="18" t="s">
        <v>1006</v>
      </c>
      <c r="F429" s="19" t="s">
        <v>1024</v>
      </c>
      <c r="G429" s="35" t="str">
        <f t="shared" si="2"/>
        <v>Université_Badji_Mokhtar_AnnabaFaculté_des_Lettres,_des_Sciences_Humaines_et_des_Sciences_Sociales</v>
      </c>
      <c r="I429" s="19" t="s">
        <v>1252</v>
      </c>
      <c r="J429" s="18" t="s">
        <v>1534</v>
      </c>
    </row>
    <row r="430" spans="1:10">
      <c r="A430" s="19" t="s">
        <v>1000</v>
      </c>
      <c r="B430" s="20" t="s">
        <v>832</v>
      </c>
      <c r="C430" s="19" t="s">
        <v>1449</v>
      </c>
      <c r="D430" s="19" t="s">
        <v>1001</v>
      </c>
      <c r="E430" s="18" t="s">
        <v>1006</v>
      </c>
      <c r="F430" s="19" t="s">
        <v>1025</v>
      </c>
      <c r="G430" s="35" t="str">
        <f t="shared" si="2"/>
        <v>Université_Badji_Mokhtar_AnnabaFaculté_des_Lettres,_des_Sciences_Humaines_et_des_Sciences_Sociales</v>
      </c>
      <c r="I430" s="19" t="s">
        <v>1271</v>
      </c>
      <c r="J430" s="18" t="s">
        <v>1037</v>
      </c>
    </row>
    <row r="431" spans="1:10">
      <c r="A431" s="19" t="s">
        <v>1000</v>
      </c>
      <c r="B431" s="20" t="s">
        <v>832</v>
      </c>
      <c r="C431" s="19" t="s">
        <v>1449</v>
      </c>
      <c r="D431" s="19" t="s">
        <v>1001</v>
      </c>
      <c r="E431" s="18" t="s">
        <v>835</v>
      </c>
      <c r="F431" s="19" t="s">
        <v>1008</v>
      </c>
      <c r="G431" s="35" t="str">
        <f t="shared" si="2"/>
        <v>Université_Badji_Mokhtar_AnnabaFaculté_des_Sciences</v>
      </c>
      <c r="I431" s="19" t="s">
        <v>1271</v>
      </c>
      <c r="J431" s="18" t="s">
        <v>916</v>
      </c>
    </row>
    <row r="432" spans="1:10">
      <c r="A432" s="19" t="s">
        <v>1000</v>
      </c>
      <c r="B432" s="20" t="s">
        <v>832</v>
      </c>
      <c r="C432" s="19" t="s">
        <v>1449</v>
      </c>
      <c r="D432" s="19" t="s">
        <v>1001</v>
      </c>
      <c r="E432" s="18" t="s">
        <v>835</v>
      </c>
      <c r="F432" s="19" t="s">
        <v>861</v>
      </c>
      <c r="G432" s="35" t="str">
        <f t="shared" si="2"/>
        <v>Université_Badji_Mokhtar_AnnabaFaculté_des_Sciences</v>
      </c>
      <c r="I432" s="19" t="s">
        <v>1271</v>
      </c>
      <c r="J432" s="18" t="s">
        <v>843</v>
      </c>
    </row>
    <row r="433" spans="1:10">
      <c r="A433" s="19" t="s">
        <v>1000</v>
      </c>
      <c r="B433" s="20" t="s">
        <v>832</v>
      </c>
      <c r="C433" s="19" t="s">
        <v>1449</v>
      </c>
      <c r="D433" s="19" t="s">
        <v>1001</v>
      </c>
      <c r="E433" s="18" t="s">
        <v>835</v>
      </c>
      <c r="F433" s="19" t="s">
        <v>878</v>
      </c>
      <c r="G433" s="35" t="str">
        <f t="shared" si="2"/>
        <v>Université_Badji_Mokhtar_AnnabaFaculté_des_Sciences</v>
      </c>
      <c r="I433" s="19" t="s">
        <v>1271</v>
      </c>
      <c r="J433" s="18" t="s">
        <v>1500</v>
      </c>
    </row>
    <row r="434" spans="1:10">
      <c r="A434" s="19" t="s">
        <v>1000</v>
      </c>
      <c r="B434" s="20" t="s">
        <v>832</v>
      </c>
      <c r="C434" s="19" t="s">
        <v>1449</v>
      </c>
      <c r="D434" s="19" t="s">
        <v>1001</v>
      </c>
      <c r="E434" s="18" t="s">
        <v>835</v>
      </c>
      <c r="F434" s="19" t="s">
        <v>1013</v>
      </c>
      <c r="G434" s="35" t="str">
        <f t="shared" si="2"/>
        <v>Université_Badji_Mokhtar_AnnabaFaculté_des_Sciences</v>
      </c>
      <c r="I434" s="19" t="s">
        <v>1271</v>
      </c>
      <c r="J434" s="18" t="s">
        <v>1599</v>
      </c>
    </row>
    <row r="435" spans="1:10">
      <c r="A435" s="19" t="s">
        <v>1000</v>
      </c>
      <c r="B435" s="20" t="s">
        <v>832</v>
      </c>
      <c r="C435" s="19" t="s">
        <v>1449</v>
      </c>
      <c r="D435" s="19" t="s">
        <v>1001</v>
      </c>
      <c r="E435" s="18" t="s">
        <v>835</v>
      </c>
      <c r="F435" s="19" t="s">
        <v>1014</v>
      </c>
      <c r="G435" s="35" t="str">
        <f t="shared" si="2"/>
        <v>Université_Badji_Mokhtar_AnnabaFaculté_des_Sciences</v>
      </c>
      <c r="I435" s="19" t="s">
        <v>1271</v>
      </c>
      <c r="J435" s="18" t="s">
        <v>1496</v>
      </c>
    </row>
    <row r="436" spans="1:10">
      <c r="A436" s="19" t="s">
        <v>1000</v>
      </c>
      <c r="B436" s="20" t="s">
        <v>832</v>
      </c>
      <c r="C436" s="19" t="s">
        <v>1449</v>
      </c>
      <c r="D436" s="19" t="s">
        <v>1001</v>
      </c>
      <c r="E436" s="18" t="s">
        <v>835</v>
      </c>
      <c r="F436" s="19" t="s">
        <v>882</v>
      </c>
      <c r="G436" s="35" t="str">
        <f t="shared" si="2"/>
        <v>Université_Badji_Mokhtar_AnnabaFaculté_des_Sciences</v>
      </c>
      <c r="I436" s="19" t="s">
        <v>1271</v>
      </c>
      <c r="J436" s="18" t="s">
        <v>1533</v>
      </c>
    </row>
    <row r="437" spans="1:10">
      <c r="A437" s="19" t="s">
        <v>1000</v>
      </c>
      <c r="B437" s="20" t="s">
        <v>832</v>
      </c>
      <c r="C437" s="19" t="s">
        <v>1449</v>
      </c>
      <c r="D437" s="19" t="s">
        <v>1001</v>
      </c>
      <c r="E437" s="18" t="s">
        <v>835</v>
      </c>
      <c r="F437" s="19" t="s">
        <v>869</v>
      </c>
      <c r="G437" s="35" t="str">
        <f t="shared" si="2"/>
        <v>Université_Badji_Mokhtar_AnnabaFaculté_des_Sciences</v>
      </c>
      <c r="I437" s="19" t="s">
        <v>1271</v>
      </c>
      <c r="J437" s="18" t="s">
        <v>1282</v>
      </c>
    </row>
    <row r="438" spans="1:10">
      <c r="A438" s="19" t="s">
        <v>1000</v>
      </c>
      <c r="B438" s="20" t="s">
        <v>832</v>
      </c>
      <c r="C438" s="19" t="s">
        <v>1449</v>
      </c>
      <c r="D438" s="19" t="s">
        <v>1001</v>
      </c>
      <c r="E438" s="18" t="s">
        <v>835</v>
      </c>
      <c r="F438" s="19" t="s">
        <v>1022</v>
      </c>
      <c r="G438" s="35" t="str">
        <f t="shared" si="2"/>
        <v>Université_Badji_Mokhtar_AnnabaFaculté_des_Sciences</v>
      </c>
      <c r="I438" s="19" t="s">
        <v>1271</v>
      </c>
      <c r="J438" s="18" t="s">
        <v>904</v>
      </c>
    </row>
    <row r="439" spans="1:10">
      <c r="A439" s="19" t="s">
        <v>1000</v>
      </c>
      <c r="B439" s="20" t="s">
        <v>832</v>
      </c>
      <c r="C439" s="19" t="s">
        <v>1449</v>
      </c>
      <c r="D439" s="19" t="s">
        <v>1001</v>
      </c>
      <c r="E439" s="18" t="s">
        <v>835</v>
      </c>
      <c r="F439" s="19" t="s">
        <v>853</v>
      </c>
      <c r="G439" s="35" t="str">
        <f t="shared" si="2"/>
        <v>Université_Badji_Mokhtar_AnnabaFaculté_des_Sciences</v>
      </c>
      <c r="I439" s="19" t="s">
        <v>1284</v>
      </c>
      <c r="J439" s="18" t="s">
        <v>1532</v>
      </c>
    </row>
    <row r="440" spans="1:10">
      <c r="A440" s="19" t="s">
        <v>1000</v>
      </c>
      <c r="B440" s="20" t="s">
        <v>832</v>
      </c>
      <c r="C440" s="19" t="s">
        <v>1449</v>
      </c>
      <c r="D440" s="19" t="s">
        <v>1001</v>
      </c>
      <c r="E440" s="18" t="s">
        <v>1004</v>
      </c>
      <c r="F440" s="19" t="s">
        <v>1005</v>
      </c>
      <c r="G440" s="35" t="str">
        <f t="shared" si="2"/>
        <v>Université_Badji_Mokhtar_AnnabaFaculté_des_Sciences_de_l’Ingéniorat</v>
      </c>
      <c r="I440" s="19" t="s">
        <v>1284</v>
      </c>
      <c r="J440" s="18" t="s">
        <v>916</v>
      </c>
    </row>
    <row r="441" spans="1:10">
      <c r="A441" s="19" t="s">
        <v>1000</v>
      </c>
      <c r="B441" s="20" t="s">
        <v>832</v>
      </c>
      <c r="C441" s="19" t="s">
        <v>1449</v>
      </c>
      <c r="D441" s="19" t="s">
        <v>1001</v>
      </c>
      <c r="E441" s="18" t="s">
        <v>1004</v>
      </c>
      <c r="F441" s="19" t="s">
        <v>985</v>
      </c>
      <c r="G441" s="35" t="str">
        <f t="shared" si="2"/>
        <v>Université_Badji_Mokhtar_AnnabaFaculté_des_Sciences_de_l’Ingéniorat</v>
      </c>
      <c r="I441" s="19" t="s">
        <v>1284</v>
      </c>
      <c r="J441" s="18" t="s">
        <v>840</v>
      </c>
    </row>
    <row r="442" spans="1:10">
      <c r="A442" s="19" t="s">
        <v>1000</v>
      </c>
      <c r="B442" s="20" t="s">
        <v>832</v>
      </c>
      <c r="C442" s="19" t="s">
        <v>1449</v>
      </c>
      <c r="D442" s="19" t="s">
        <v>1001</v>
      </c>
      <c r="E442" s="18" t="s">
        <v>1004</v>
      </c>
      <c r="F442" s="19" t="s">
        <v>986</v>
      </c>
      <c r="G442" s="35" t="str">
        <f t="shared" si="2"/>
        <v>Université_Badji_Mokhtar_AnnabaFaculté_des_Sciences_de_l’Ingéniorat</v>
      </c>
      <c r="I442" s="19" t="s">
        <v>1284</v>
      </c>
      <c r="J442" s="18" t="s">
        <v>835</v>
      </c>
    </row>
    <row r="443" spans="1:10">
      <c r="A443" s="19" t="s">
        <v>1000</v>
      </c>
      <c r="B443" s="20" t="s">
        <v>832</v>
      </c>
      <c r="C443" s="19" t="s">
        <v>1449</v>
      </c>
      <c r="D443" s="19" t="s">
        <v>1001</v>
      </c>
      <c r="E443" s="18" t="s">
        <v>1004</v>
      </c>
      <c r="F443" s="19" t="s">
        <v>923</v>
      </c>
      <c r="G443" s="35" t="str">
        <f t="shared" si="2"/>
        <v>Université_Badji_Mokhtar_AnnabaFaculté_des_Sciences_de_l’Ingéniorat</v>
      </c>
      <c r="I443" s="19" t="s">
        <v>1284</v>
      </c>
      <c r="J443" s="18" t="s">
        <v>1500</v>
      </c>
    </row>
    <row r="444" spans="1:10">
      <c r="A444" s="19" t="s">
        <v>1000</v>
      </c>
      <c r="B444" s="20" t="s">
        <v>832</v>
      </c>
      <c r="C444" s="19" t="s">
        <v>1449</v>
      </c>
      <c r="D444" s="19" t="s">
        <v>1001</v>
      </c>
      <c r="E444" s="18" t="s">
        <v>1004</v>
      </c>
      <c r="F444" s="19" t="s">
        <v>836</v>
      </c>
      <c r="G444" s="35" t="str">
        <f t="shared" si="2"/>
        <v>Université_Badji_Mokhtar_AnnabaFaculté_des_Sciences_de_l’Ingéniorat</v>
      </c>
      <c r="I444" s="28" t="s">
        <v>1284</v>
      </c>
      <c r="J444" s="18" t="s">
        <v>996</v>
      </c>
    </row>
    <row r="445" spans="1:10">
      <c r="A445" s="19" t="s">
        <v>1000</v>
      </c>
      <c r="B445" s="20" t="s">
        <v>832</v>
      </c>
      <c r="C445" s="19" t="s">
        <v>1449</v>
      </c>
      <c r="D445" s="19" t="s">
        <v>1001</v>
      </c>
      <c r="E445" s="18" t="s">
        <v>1004</v>
      </c>
      <c r="F445" s="19" t="s">
        <v>841</v>
      </c>
      <c r="G445" s="35" t="str">
        <f t="shared" si="2"/>
        <v>Université_Badji_Mokhtar_AnnabaFaculté_des_Sciences_de_l’Ingéniorat</v>
      </c>
      <c r="I445" s="19" t="s">
        <v>1284</v>
      </c>
      <c r="J445" s="18" t="s">
        <v>1531</v>
      </c>
    </row>
    <row r="446" spans="1:10">
      <c r="A446" s="19" t="s">
        <v>1000</v>
      </c>
      <c r="B446" s="20" t="s">
        <v>832</v>
      </c>
      <c r="C446" s="19" t="s">
        <v>1449</v>
      </c>
      <c r="D446" s="19" t="s">
        <v>1001</v>
      </c>
      <c r="E446" s="18" t="s">
        <v>1004</v>
      </c>
      <c r="F446" s="19" t="s">
        <v>864</v>
      </c>
      <c r="G446" s="35" t="str">
        <f t="shared" si="2"/>
        <v>Université_Badji_Mokhtar_AnnabaFaculté_des_Sciences_de_l’Ingéniorat</v>
      </c>
      <c r="I446" s="19" t="s">
        <v>1297</v>
      </c>
      <c r="J446" s="18" t="s">
        <v>871</v>
      </c>
    </row>
    <row r="447" spans="1:10">
      <c r="A447" s="19" t="s">
        <v>1000</v>
      </c>
      <c r="B447" s="20" t="s">
        <v>832</v>
      </c>
      <c r="C447" s="19" t="s">
        <v>1449</v>
      </c>
      <c r="D447" s="19" t="s">
        <v>1001</v>
      </c>
      <c r="E447" s="18" t="s">
        <v>1004</v>
      </c>
      <c r="F447" s="19" t="s">
        <v>929</v>
      </c>
      <c r="G447" s="35" t="str">
        <f t="shared" si="2"/>
        <v>Université_Badji_Mokhtar_AnnabaFaculté_des_Sciences_de_l’Ingéniorat</v>
      </c>
      <c r="I447" s="19" t="s">
        <v>1297</v>
      </c>
      <c r="J447" s="18" t="s">
        <v>1530</v>
      </c>
    </row>
    <row r="448" spans="1:10">
      <c r="A448" s="19" t="s">
        <v>1000</v>
      </c>
      <c r="B448" s="20" t="s">
        <v>832</v>
      </c>
      <c r="C448" s="19" t="s">
        <v>1449</v>
      </c>
      <c r="D448" s="19" t="s">
        <v>1001</v>
      </c>
      <c r="E448" s="18" t="s">
        <v>1004</v>
      </c>
      <c r="F448" s="19" t="s">
        <v>1016</v>
      </c>
      <c r="G448" s="35" t="str">
        <f t="shared" ref="G448:G511" si="3">CONCATENATE(SUBSTITUTE(C448," ","_"),SUBSTITUTE(E448," ","_"))</f>
        <v>Université_Badji_Mokhtar_AnnabaFaculté_des_Sciences_de_l’Ingéniorat</v>
      </c>
      <c r="I448" s="19" t="s">
        <v>1297</v>
      </c>
      <c r="J448" s="18" t="s">
        <v>840</v>
      </c>
    </row>
    <row r="449" spans="1:10">
      <c r="A449" s="19" t="s">
        <v>1000</v>
      </c>
      <c r="B449" s="20" t="s">
        <v>832</v>
      </c>
      <c r="C449" s="19" t="s">
        <v>1449</v>
      </c>
      <c r="D449" s="19" t="s">
        <v>1001</v>
      </c>
      <c r="E449" s="18" t="s">
        <v>1004</v>
      </c>
      <c r="F449" s="19" t="s">
        <v>1027</v>
      </c>
      <c r="G449" s="35" t="str">
        <f t="shared" si="3"/>
        <v>Université_Badji_Mokhtar_AnnabaFaculté_des_Sciences_de_l’Ingéniorat</v>
      </c>
      <c r="I449" s="19" t="s">
        <v>1297</v>
      </c>
      <c r="J449" s="18" t="s">
        <v>843</v>
      </c>
    </row>
    <row r="450" spans="1:10">
      <c r="A450" s="19" t="s">
        <v>1000</v>
      </c>
      <c r="B450" s="20" t="s">
        <v>832</v>
      </c>
      <c r="C450" s="19" t="s">
        <v>1449</v>
      </c>
      <c r="D450" s="19" t="s">
        <v>1001</v>
      </c>
      <c r="E450" s="18" t="s">
        <v>1002</v>
      </c>
      <c r="F450" s="19" t="s">
        <v>1003</v>
      </c>
      <c r="G450" s="35" t="str">
        <f t="shared" si="3"/>
        <v>Université_Badji_Mokhtar_AnnabaFaculté_des_Sciences_de_la_Terre</v>
      </c>
      <c r="I450" s="19" t="s">
        <v>1297</v>
      </c>
      <c r="J450" s="18" t="s">
        <v>835</v>
      </c>
    </row>
    <row r="451" spans="1:10">
      <c r="A451" s="19" t="s">
        <v>1000</v>
      </c>
      <c r="B451" s="20" t="s">
        <v>832</v>
      </c>
      <c r="C451" s="19" t="s">
        <v>1449</v>
      </c>
      <c r="D451" s="19" t="s">
        <v>1001</v>
      </c>
      <c r="E451" s="18" t="s">
        <v>1002</v>
      </c>
      <c r="F451" s="19" t="s">
        <v>984</v>
      </c>
      <c r="G451" s="35" t="str">
        <f t="shared" si="3"/>
        <v>Université_Badji_Mokhtar_AnnabaFaculté_des_Sciences_de_la_Terre</v>
      </c>
      <c r="I451" s="19" t="s">
        <v>1297</v>
      </c>
      <c r="J451" s="18" t="s">
        <v>1496</v>
      </c>
    </row>
    <row r="452" spans="1:10">
      <c r="A452" s="19" t="s">
        <v>1000</v>
      </c>
      <c r="B452" s="20" t="s">
        <v>832</v>
      </c>
      <c r="C452" s="19" t="s">
        <v>1449</v>
      </c>
      <c r="D452" s="19" t="s">
        <v>1001</v>
      </c>
      <c r="E452" s="18" t="s">
        <v>1002</v>
      </c>
      <c r="F452" s="19" t="s">
        <v>1010</v>
      </c>
      <c r="G452" s="35" t="str">
        <f t="shared" si="3"/>
        <v>Université_Badji_Mokhtar_AnnabaFaculté_des_Sciences_de_la_Terre</v>
      </c>
      <c r="I452" s="19" t="s">
        <v>1297</v>
      </c>
      <c r="J452" s="18" t="s">
        <v>1529</v>
      </c>
    </row>
    <row r="453" spans="1:10">
      <c r="A453" s="19" t="s">
        <v>1000</v>
      </c>
      <c r="B453" s="20" t="s">
        <v>832</v>
      </c>
      <c r="C453" s="19" t="s">
        <v>1449</v>
      </c>
      <c r="D453" s="19" t="s">
        <v>1001</v>
      </c>
      <c r="E453" s="18" t="s">
        <v>1002</v>
      </c>
      <c r="F453" s="19" t="s">
        <v>934</v>
      </c>
      <c r="G453" s="35" t="str">
        <f t="shared" si="3"/>
        <v>Université_Badji_Mokhtar_AnnabaFaculté_des_Sciences_de_la_Terre</v>
      </c>
      <c r="I453" s="19" t="s">
        <v>1297</v>
      </c>
      <c r="J453" s="18" t="s">
        <v>1543</v>
      </c>
    </row>
    <row r="454" spans="1:10">
      <c r="A454" s="19" t="s">
        <v>1000</v>
      </c>
      <c r="B454" s="20" t="s">
        <v>832</v>
      </c>
      <c r="C454" s="19" t="s">
        <v>1449</v>
      </c>
      <c r="D454" s="19" t="s">
        <v>1001</v>
      </c>
      <c r="E454" s="18" t="s">
        <v>1020</v>
      </c>
      <c r="F454" s="19" t="s">
        <v>851</v>
      </c>
      <c r="G454" s="35" t="str">
        <f t="shared" si="3"/>
        <v>Université_Badji_Mokhtar_AnnabaFaculté_des_Sciences_Économiques_et_des_Sciences_de_Gestion</v>
      </c>
      <c r="H454" t="s">
        <v>1583</v>
      </c>
      <c r="I454" s="19" t="s">
        <v>1297</v>
      </c>
      <c r="J454" s="18" t="s">
        <v>1528</v>
      </c>
    </row>
    <row r="455" spans="1:10">
      <c r="A455" s="19" t="s">
        <v>1000</v>
      </c>
      <c r="B455" s="20" t="s">
        <v>832</v>
      </c>
      <c r="C455" s="19" t="s">
        <v>1449</v>
      </c>
      <c r="D455" s="19" t="s">
        <v>1001</v>
      </c>
      <c r="E455" s="18" t="s">
        <v>1020</v>
      </c>
      <c r="F455" s="19" t="s">
        <v>852</v>
      </c>
      <c r="G455" s="35" t="str">
        <f t="shared" si="3"/>
        <v>Université_Badji_Mokhtar_AnnabaFaculté_des_Sciences_Économiques_et_des_Sciences_de_Gestion</v>
      </c>
      <c r="I455" s="19" t="s">
        <v>1312</v>
      </c>
      <c r="J455" s="18" t="s">
        <v>871</v>
      </c>
    </row>
    <row r="456" spans="1:10">
      <c r="A456" s="19" t="s">
        <v>1000</v>
      </c>
      <c r="B456" s="20" t="s">
        <v>832</v>
      </c>
      <c r="C456" s="19" t="s">
        <v>1449</v>
      </c>
      <c r="D456" s="19" t="s">
        <v>1001</v>
      </c>
      <c r="E456" s="18" t="s">
        <v>1020</v>
      </c>
      <c r="F456" s="19" t="s">
        <v>854</v>
      </c>
      <c r="G456" s="35" t="str">
        <f t="shared" si="3"/>
        <v>Université_Badji_Mokhtar_AnnabaFaculté_des_Sciences_Économiques_et_des_Sciences_de_Gestion</v>
      </c>
      <c r="I456" s="19" t="s">
        <v>1312</v>
      </c>
      <c r="J456" s="18" t="s">
        <v>843</v>
      </c>
    </row>
    <row r="457" spans="1:10">
      <c r="A457" s="19" t="s">
        <v>1000</v>
      </c>
      <c r="B457" s="20" t="s">
        <v>832</v>
      </c>
      <c r="C457" s="19" t="s">
        <v>1449</v>
      </c>
      <c r="D457" s="19" t="s">
        <v>1001</v>
      </c>
      <c r="E457" s="18" t="s">
        <v>1020</v>
      </c>
      <c r="F457" s="19" t="s">
        <v>1026</v>
      </c>
      <c r="G457" s="35" t="str">
        <f t="shared" si="3"/>
        <v>Université_Badji_Mokhtar_AnnabaFaculté_des_Sciences_Économiques_et_des_Sciences_de_Gestion</v>
      </c>
      <c r="I457" s="19" t="s">
        <v>1312</v>
      </c>
      <c r="J457" s="18" t="s">
        <v>1141</v>
      </c>
    </row>
    <row r="458" spans="1:10">
      <c r="A458" s="19" t="s">
        <v>1028</v>
      </c>
      <c r="B458" s="20" t="s">
        <v>918</v>
      </c>
      <c r="C458" s="19" t="s">
        <v>1450</v>
      </c>
      <c r="D458" s="19" t="s">
        <v>1029</v>
      </c>
      <c r="E458" s="18" t="s">
        <v>1037</v>
      </c>
      <c r="F458" s="22" t="s">
        <v>1038</v>
      </c>
      <c r="G458" s="35" t="str">
        <f t="shared" si="3"/>
        <v>Université_Benyoucef_Benkhedda_AlgerFaculté_de_Droit</v>
      </c>
      <c r="I458" s="19" t="s">
        <v>1312</v>
      </c>
      <c r="J458" s="18" t="s">
        <v>1320</v>
      </c>
    </row>
    <row r="459" spans="1:10">
      <c r="A459" s="19" t="s">
        <v>1028</v>
      </c>
      <c r="B459" s="20" t="s">
        <v>918</v>
      </c>
      <c r="C459" s="19" t="s">
        <v>1450</v>
      </c>
      <c r="D459" s="19" t="s">
        <v>1029</v>
      </c>
      <c r="E459" s="18" t="s">
        <v>1037</v>
      </c>
      <c r="F459" s="22" t="s">
        <v>1039</v>
      </c>
      <c r="G459" s="35" t="str">
        <f t="shared" si="3"/>
        <v>Université_Benyoucef_Benkhedda_AlgerFaculté_de_Droit</v>
      </c>
      <c r="I459" s="19" t="s">
        <v>1312</v>
      </c>
      <c r="J459" s="18" t="s">
        <v>1315</v>
      </c>
    </row>
    <row r="460" spans="1:10">
      <c r="A460" s="19" t="s">
        <v>1028</v>
      </c>
      <c r="B460" s="20" t="s">
        <v>918</v>
      </c>
      <c r="C460" s="19" t="s">
        <v>1450</v>
      </c>
      <c r="D460" s="19" t="s">
        <v>1029</v>
      </c>
      <c r="E460" s="18" t="s">
        <v>1030</v>
      </c>
      <c r="F460" s="22" t="s">
        <v>1031</v>
      </c>
      <c r="G460" s="35" t="str">
        <f t="shared" si="3"/>
        <v>Université_Benyoucef_Benkhedda_AlgerFaculté_des_Sciences_Islamique</v>
      </c>
      <c r="I460" s="19" t="s">
        <v>1312</v>
      </c>
      <c r="J460" s="18" t="s">
        <v>1500</v>
      </c>
    </row>
    <row r="461" spans="1:10">
      <c r="A461" s="19" t="s">
        <v>1028</v>
      </c>
      <c r="B461" s="20" t="s">
        <v>918</v>
      </c>
      <c r="C461" s="19" t="s">
        <v>1450</v>
      </c>
      <c r="D461" s="19" t="s">
        <v>1029</v>
      </c>
      <c r="E461" s="18" t="s">
        <v>1030</v>
      </c>
      <c r="F461" s="22" t="s">
        <v>1032</v>
      </c>
      <c r="G461" s="35" t="str">
        <f t="shared" si="3"/>
        <v>Université_Benyoucef_Benkhedda_AlgerFaculté_des_Sciences_Islamique</v>
      </c>
      <c r="I461" s="19" t="s">
        <v>1312</v>
      </c>
      <c r="J461" s="18" t="s">
        <v>1319</v>
      </c>
    </row>
    <row r="462" spans="1:10">
      <c r="A462" s="19" t="s">
        <v>1028</v>
      </c>
      <c r="B462" s="20" t="s">
        <v>918</v>
      </c>
      <c r="C462" s="19" t="s">
        <v>1450</v>
      </c>
      <c r="D462" s="19" t="s">
        <v>1029</v>
      </c>
      <c r="E462" s="18" t="s">
        <v>1030</v>
      </c>
      <c r="F462" s="22" t="s">
        <v>1033</v>
      </c>
      <c r="G462" s="35" t="str">
        <f t="shared" si="3"/>
        <v>Université_Benyoucef_Benkhedda_AlgerFaculté_des_Sciences_Islamique</v>
      </c>
      <c r="I462" s="19" t="s">
        <v>1312</v>
      </c>
      <c r="J462" s="18" t="s">
        <v>870</v>
      </c>
    </row>
    <row r="463" spans="1:10">
      <c r="A463" s="19" t="s">
        <v>1028</v>
      </c>
      <c r="B463" s="20" t="s">
        <v>918</v>
      </c>
      <c r="C463" s="19" t="s">
        <v>1450</v>
      </c>
      <c r="D463" s="19" t="s">
        <v>1029</v>
      </c>
      <c r="E463" s="18" t="s">
        <v>1034</v>
      </c>
      <c r="F463" s="19" t="s">
        <v>946</v>
      </c>
      <c r="G463" s="35" t="str">
        <f t="shared" si="3"/>
        <v>Université_Benyoucef_Benkhedda_AlgerFaculté_des_Sciences_Médicales</v>
      </c>
      <c r="I463" s="19" t="s">
        <v>1312</v>
      </c>
      <c r="J463" s="18" t="s">
        <v>1323</v>
      </c>
    </row>
    <row r="464" spans="1:10">
      <c r="A464" s="19" t="s">
        <v>1028</v>
      </c>
      <c r="B464" s="20" t="s">
        <v>918</v>
      </c>
      <c r="C464" s="19" t="s">
        <v>1450</v>
      </c>
      <c r="D464" s="19" t="s">
        <v>1029</v>
      </c>
      <c r="E464" s="18" t="s">
        <v>1034</v>
      </c>
      <c r="F464" s="19" t="s">
        <v>1035</v>
      </c>
      <c r="G464" s="35" t="str">
        <f t="shared" si="3"/>
        <v>Université_Benyoucef_Benkhedda_AlgerFaculté_des_Sciences_Médicales</v>
      </c>
      <c r="I464" s="19" t="s">
        <v>1312</v>
      </c>
      <c r="J464" s="18" t="s">
        <v>1313</v>
      </c>
    </row>
    <row r="465" spans="1:10">
      <c r="A465" s="19" t="s">
        <v>1028</v>
      </c>
      <c r="B465" s="20" t="s">
        <v>918</v>
      </c>
      <c r="C465" s="19" t="s">
        <v>1450</v>
      </c>
      <c r="D465" s="19" t="s">
        <v>1029</v>
      </c>
      <c r="E465" s="18" t="s">
        <v>1034</v>
      </c>
      <c r="F465" s="19" t="s">
        <v>1036</v>
      </c>
      <c r="G465" s="35" t="str">
        <f t="shared" si="3"/>
        <v>Université_Benyoucef_Benkhedda_AlgerFaculté_des_Sciences_Médicales</v>
      </c>
      <c r="I465" s="19" t="s">
        <v>1326</v>
      </c>
      <c r="J465" s="18" t="s">
        <v>916</v>
      </c>
    </row>
    <row r="466" spans="1:10">
      <c r="A466" s="19" t="s">
        <v>1040</v>
      </c>
      <c r="B466" s="20" t="s">
        <v>918</v>
      </c>
      <c r="C466" s="19" t="s">
        <v>1464</v>
      </c>
      <c r="D466" s="19" t="s">
        <v>1041</v>
      </c>
      <c r="E466" s="18" t="s">
        <v>843</v>
      </c>
      <c r="F466" s="19"/>
      <c r="G466" s="35" t="str">
        <f t="shared" si="3"/>
        <v>Université_d'Alger_2Faculté_des_Lettres_et_des_Langues</v>
      </c>
      <c r="I466" s="19" t="s">
        <v>1326</v>
      </c>
      <c r="J466" s="18" t="s">
        <v>1606</v>
      </c>
    </row>
    <row r="467" spans="1:10">
      <c r="A467" s="19" t="s">
        <v>1040</v>
      </c>
      <c r="B467" s="20" t="s">
        <v>918</v>
      </c>
      <c r="C467" s="19" t="s">
        <v>1464</v>
      </c>
      <c r="D467" s="19" t="s">
        <v>1041</v>
      </c>
      <c r="E467" s="18" t="s">
        <v>1042</v>
      </c>
      <c r="F467" s="19" t="s">
        <v>1043</v>
      </c>
      <c r="G467" s="35" t="str">
        <f t="shared" si="3"/>
        <v>Université_d'Alger_2Faculté_Sciences_Humaines_et_Sociales</v>
      </c>
      <c r="I467" s="19" t="s">
        <v>1326</v>
      </c>
      <c r="J467" s="18" t="s">
        <v>843</v>
      </c>
    </row>
    <row r="468" spans="1:10">
      <c r="A468" s="19" t="s">
        <v>1040</v>
      </c>
      <c r="B468" s="20" t="s">
        <v>918</v>
      </c>
      <c r="C468" s="19" t="s">
        <v>1464</v>
      </c>
      <c r="D468" s="19" t="s">
        <v>1041</v>
      </c>
      <c r="E468" s="18" t="s">
        <v>1042</v>
      </c>
      <c r="F468" s="19" t="s">
        <v>1044</v>
      </c>
      <c r="G468" s="35" t="str">
        <f t="shared" si="3"/>
        <v>Université_d'Alger_2Faculté_Sciences_Humaines_et_Sociales</v>
      </c>
      <c r="I468" s="19" t="s">
        <v>1326</v>
      </c>
      <c r="J468" s="18" t="s">
        <v>1329</v>
      </c>
    </row>
    <row r="469" spans="1:10">
      <c r="A469" s="19" t="s">
        <v>1040</v>
      </c>
      <c r="B469" s="20" t="s">
        <v>918</v>
      </c>
      <c r="C469" s="19" t="s">
        <v>1464</v>
      </c>
      <c r="D469" s="19" t="s">
        <v>1041</v>
      </c>
      <c r="E469" s="18" t="s">
        <v>1042</v>
      </c>
      <c r="F469" s="19" t="s">
        <v>905</v>
      </c>
      <c r="G469" s="35" t="str">
        <f t="shared" si="3"/>
        <v>Université_d'Alger_2Faculté_Sciences_Humaines_et_Sociales</v>
      </c>
      <c r="I469" s="19" t="s">
        <v>1326</v>
      </c>
      <c r="J469" s="18" t="s">
        <v>1600</v>
      </c>
    </row>
    <row r="470" spans="1:10">
      <c r="A470" s="19" t="s">
        <v>1040</v>
      </c>
      <c r="B470" s="20" t="s">
        <v>918</v>
      </c>
      <c r="C470" s="19" t="s">
        <v>1464</v>
      </c>
      <c r="D470" s="19" t="s">
        <v>1041</v>
      </c>
      <c r="E470" s="18" t="s">
        <v>1042</v>
      </c>
      <c r="F470" s="19" t="s">
        <v>1045</v>
      </c>
      <c r="G470" s="35" t="str">
        <f t="shared" si="3"/>
        <v>Université_d'Alger_2Faculté_Sciences_Humaines_et_Sociales</v>
      </c>
      <c r="I470" s="19" t="s">
        <v>1326</v>
      </c>
      <c r="J470" s="18" t="s">
        <v>1320</v>
      </c>
    </row>
    <row r="471" spans="1:10">
      <c r="A471" s="19" t="s">
        <v>1040</v>
      </c>
      <c r="B471" s="20" t="s">
        <v>918</v>
      </c>
      <c r="C471" s="19" t="s">
        <v>1464</v>
      </c>
      <c r="D471" s="19" t="s">
        <v>1041</v>
      </c>
      <c r="E471" s="18" t="s">
        <v>1042</v>
      </c>
      <c r="F471" s="19" t="s">
        <v>883</v>
      </c>
      <c r="G471" s="35" t="str">
        <f t="shared" si="3"/>
        <v>Université_d'Alger_2Faculté_Sciences_Humaines_et_Sociales</v>
      </c>
      <c r="I471" s="19" t="s">
        <v>1326</v>
      </c>
      <c r="J471" s="18" t="s">
        <v>1500</v>
      </c>
    </row>
    <row r="472" spans="1:10">
      <c r="A472" s="19" t="s">
        <v>1040</v>
      </c>
      <c r="B472" s="20" t="s">
        <v>918</v>
      </c>
      <c r="C472" s="19" t="s">
        <v>1464</v>
      </c>
      <c r="D472" s="19" t="s">
        <v>1041</v>
      </c>
      <c r="E472" s="18" t="s">
        <v>1046</v>
      </c>
      <c r="F472" s="19"/>
      <c r="G472" s="35" t="str">
        <f t="shared" si="3"/>
        <v>Université_d'Alger_2Institut_d'Archéologie</v>
      </c>
      <c r="I472" s="19" t="s">
        <v>1326</v>
      </c>
      <c r="J472" s="18" t="s">
        <v>1522</v>
      </c>
    </row>
    <row r="473" spans="1:10">
      <c r="A473" s="19" t="s">
        <v>1040</v>
      </c>
      <c r="B473" s="20" t="s">
        <v>918</v>
      </c>
      <c r="C473" s="19" t="s">
        <v>1464</v>
      </c>
      <c r="D473" s="19" t="s">
        <v>1041</v>
      </c>
      <c r="E473" s="18" t="s">
        <v>1047</v>
      </c>
      <c r="F473" s="19"/>
      <c r="G473" s="35" t="str">
        <f t="shared" si="3"/>
        <v>Université_d'Alger_2Institut_d'Interprétariat</v>
      </c>
      <c r="I473" s="19" t="s">
        <v>1326</v>
      </c>
      <c r="J473" s="18" t="s">
        <v>870</v>
      </c>
    </row>
    <row r="474" spans="1:10">
      <c r="A474" s="19" t="s">
        <v>1048</v>
      </c>
      <c r="B474" s="20" t="s">
        <v>918</v>
      </c>
      <c r="C474" s="19" t="s">
        <v>1465</v>
      </c>
      <c r="D474" s="19" t="s">
        <v>1049</v>
      </c>
      <c r="E474" s="18" t="s">
        <v>1050</v>
      </c>
      <c r="F474" s="19"/>
      <c r="G474" s="35" t="str">
        <f t="shared" si="3"/>
        <v>Université_d'Alger_3Faculté_de_l’Information_et_de_la_Communication</v>
      </c>
      <c r="I474" s="19" t="s">
        <v>1326</v>
      </c>
      <c r="J474" s="18" t="s">
        <v>838</v>
      </c>
    </row>
    <row r="475" spans="1:10">
      <c r="A475" s="19" t="s">
        <v>1048</v>
      </c>
      <c r="B475" s="20" t="s">
        <v>918</v>
      </c>
      <c r="C475" s="19" t="s">
        <v>1465</v>
      </c>
      <c r="D475" s="19" t="s">
        <v>1049</v>
      </c>
      <c r="E475" s="18" t="s">
        <v>850</v>
      </c>
      <c r="F475" s="19"/>
      <c r="G475" s="35" t="str">
        <f t="shared" si="3"/>
        <v>Université_d'Alger_3Faculté_des_Sciences_Economiques,_Commerciales_et_des_Sciences_de_Gestion</v>
      </c>
      <c r="H475" t="s">
        <v>1581</v>
      </c>
      <c r="I475" s="19" t="s">
        <v>1326</v>
      </c>
      <c r="J475" s="18" t="s">
        <v>1323</v>
      </c>
    </row>
    <row r="476" spans="1:10">
      <c r="A476" s="19" t="s">
        <v>1048</v>
      </c>
      <c r="B476" s="20" t="s">
        <v>918</v>
      </c>
      <c r="C476" s="19" t="s">
        <v>1465</v>
      </c>
      <c r="D476" s="19" t="s">
        <v>1049</v>
      </c>
      <c r="E476" s="18" t="s">
        <v>1051</v>
      </c>
      <c r="F476" s="19"/>
      <c r="G476" s="35" t="str">
        <f t="shared" si="3"/>
        <v>Université_d'Alger_3Faculté_des_Sciences_Politiques_et_Relations_Internationales</v>
      </c>
      <c r="I476" s="19" t="s">
        <v>1326</v>
      </c>
      <c r="J476" s="18" t="s">
        <v>999</v>
      </c>
    </row>
    <row r="477" spans="1:10">
      <c r="A477" s="19" t="s">
        <v>1048</v>
      </c>
      <c r="B477" s="20" t="s">
        <v>918</v>
      </c>
      <c r="C477" s="19" t="s">
        <v>1465</v>
      </c>
      <c r="D477" s="19" t="s">
        <v>1049</v>
      </c>
      <c r="E477" s="18" t="s">
        <v>1052</v>
      </c>
      <c r="F477" s="19"/>
      <c r="G477" s="35" t="str">
        <f t="shared" si="3"/>
        <v>Université_d'Alger_3Institut_de_l'Education_Physiques_et_Sportives</v>
      </c>
      <c r="I477" s="19" t="s">
        <v>1347</v>
      </c>
      <c r="J477" s="18" t="s">
        <v>871</v>
      </c>
    </row>
    <row r="478" spans="1:10">
      <c r="A478" s="19" t="s">
        <v>1053</v>
      </c>
      <c r="B478" s="20" t="s">
        <v>892</v>
      </c>
      <c r="C478" s="19" t="s">
        <v>1054</v>
      </c>
      <c r="D478" s="19" t="s">
        <v>1055</v>
      </c>
      <c r="E478" s="18" t="s">
        <v>871</v>
      </c>
      <c r="F478" s="36"/>
      <c r="G478" s="35" t="str">
        <f t="shared" si="3"/>
        <v>Université_de_BécharFaculté_de_Droit_et_des_Sciences_Politiques</v>
      </c>
      <c r="I478" s="19" t="s">
        <v>1347</v>
      </c>
      <c r="J478" s="18" t="s">
        <v>843</v>
      </c>
    </row>
    <row r="479" spans="1:10">
      <c r="A479" s="19" t="s">
        <v>1053</v>
      </c>
      <c r="B479" s="20" t="s">
        <v>892</v>
      </c>
      <c r="C479" s="19" t="s">
        <v>1054</v>
      </c>
      <c r="D479" s="19" t="s">
        <v>1055</v>
      </c>
      <c r="E479" s="18" t="s">
        <v>1006</v>
      </c>
      <c r="F479" s="19" t="s">
        <v>1056</v>
      </c>
      <c r="G479" s="35" t="str">
        <f t="shared" si="3"/>
        <v>Université_de_BécharFaculté_des_Lettres,_des_Sciences_Humaines_et_des_Sciences_Sociales</v>
      </c>
      <c r="I479" s="19" t="s">
        <v>1347</v>
      </c>
      <c r="J479" s="18" t="s">
        <v>1348</v>
      </c>
    </row>
    <row r="480" spans="1:10">
      <c r="A480" s="19" t="s">
        <v>1053</v>
      </c>
      <c r="B480" s="20" t="s">
        <v>892</v>
      </c>
      <c r="C480" s="19" t="s">
        <v>1054</v>
      </c>
      <c r="D480" s="19" t="s">
        <v>1055</v>
      </c>
      <c r="E480" s="18" t="s">
        <v>1006</v>
      </c>
      <c r="F480" s="19" t="s">
        <v>884</v>
      </c>
      <c r="G480" s="35" t="str">
        <f t="shared" si="3"/>
        <v>Université_de_BécharFaculté_des_Lettres,_des_Sciences_Humaines_et_des_Sciences_Sociales</v>
      </c>
      <c r="I480" s="19" t="s">
        <v>1347</v>
      </c>
      <c r="J480" s="18" t="s">
        <v>996</v>
      </c>
    </row>
    <row r="481" spans="1:10">
      <c r="A481" s="19" t="s">
        <v>1053</v>
      </c>
      <c r="B481" s="20" t="s">
        <v>892</v>
      </c>
      <c r="C481" s="19" t="s">
        <v>1054</v>
      </c>
      <c r="D481" s="19" t="s">
        <v>1055</v>
      </c>
      <c r="E481" s="18" t="s">
        <v>1006</v>
      </c>
      <c r="F481" s="19" t="s">
        <v>938</v>
      </c>
      <c r="G481" s="35" t="str">
        <f t="shared" si="3"/>
        <v>Université_de_BécharFaculté_des_Lettres,_des_Sciences_Humaines_et_des_Sciences_Sociales</v>
      </c>
      <c r="I481" s="19" t="s">
        <v>1347</v>
      </c>
      <c r="J481" s="18" t="s">
        <v>1076</v>
      </c>
    </row>
    <row r="482" spans="1:10">
      <c r="A482" s="19" t="s">
        <v>1053</v>
      </c>
      <c r="B482" s="20" t="s">
        <v>892</v>
      </c>
      <c r="C482" s="19" t="s">
        <v>1054</v>
      </c>
      <c r="D482" s="19" t="s">
        <v>1055</v>
      </c>
      <c r="E482" s="18" t="s">
        <v>1006</v>
      </c>
      <c r="F482" s="19" t="s">
        <v>856</v>
      </c>
      <c r="G482" s="35" t="str">
        <f t="shared" si="3"/>
        <v>Université_de_BécharFaculté_des_Lettres,_des_Sciences_Humaines_et_des_Sciences_Sociales</v>
      </c>
      <c r="I482" s="19" t="s">
        <v>1347</v>
      </c>
      <c r="J482" s="18" t="s">
        <v>1353</v>
      </c>
    </row>
    <row r="483" spans="1:10">
      <c r="A483" s="19" t="s">
        <v>1053</v>
      </c>
      <c r="B483" s="20" t="s">
        <v>892</v>
      </c>
      <c r="C483" s="19" t="s">
        <v>1054</v>
      </c>
      <c r="D483" s="19" t="s">
        <v>1055</v>
      </c>
      <c r="E483" s="18" t="s">
        <v>850</v>
      </c>
      <c r="F483" s="19" t="s">
        <v>1057</v>
      </c>
      <c r="G483" s="35" t="str">
        <f t="shared" si="3"/>
        <v>Université_de_BécharFaculté_des_Sciences_Economiques,_Commerciales_et_des_Sciences_de_Gestion</v>
      </c>
      <c r="I483" s="19" t="s">
        <v>1347</v>
      </c>
      <c r="J483" s="18" t="s">
        <v>1064</v>
      </c>
    </row>
    <row r="484" spans="1:10">
      <c r="A484" s="19" t="s">
        <v>1053</v>
      </c>
      <c r="B484" s="20" t="s">
        <v>892</v>
      </c>
      <c r="C484" s="19" t="s">
        <v>1054</v>
      </c>
      <c r="D484" s="19" t="s">
        <v>1055</v>
      </c>
      <c r="E484" s="18" t="s">
        <v>850</v>
      </c>
      <c r="F484" s="19" t="s">
        <v>966</v>
      </c>
      <c r="G484" s="35" t="str">
        <f t="shared" si="3"/>
        <v>Université_de_BécharFaculté_des_Sciences_Economiques,_Commerciales_et_des_Sciences_de_Gestion</v>
      </c>
      <c r="I484" s="19" t="s">
        <v>1347</v>
      </c>
      <c r="J484" s="18" t="s">
        <v>1494</v>
      </c>
    </row>
    <row r="485" spans="1:10">
      <c r="A485" s="19" t="s">
        <v>1053</v>
      </c>
      <c r="B485" s="20" t="s">
        <v>892</v>
      </c>
      <c r="C485" s="19" t="s">
        <v>1054</v>
      </c>
      <c r="D485" s="19" t="s">
        <v>1055</v>
      </c>
      <c r="E485" s="18" t="s">
        <v>850</v>
      </c>
      <c r="F485" s="19"/>
      <c r="G485" s="35" t="str">
        <f t="shared" si="3"/>
        <v>Université_de_BécharFaculté_des_Sciences_Economiques,_Commerciales_et_des_Sciences_de_Gestion</v>
      </c>
      <c r="I485" s="19" t="s">
        <v>1347</v>
      </c>
      <c r="J485" s="18" t="s">
        <v>999</v>
      </c>
    </row>
    <row r="486" spans="1:10">
      <c r="A486" s="19" t="s">
        <v>1053</v>
      </c>
      <c r="B486" s="20" t="s">
        <v>892</v>
      </c>
      <c r="C486" s="19" t="s">
        <v>1054</v>
      </c>
      <c r="D486" s="19" t="s">
        <v>1055</v>
      </c>
      <c r="E486" s="18" t="s">
        <v>1058</v>
      </c>
      <c r="F486" s="19"/>
      <c r="G486" s="35" t="str">
        <f t="shared" si="3"/>
        <v>Université_de_BécharFaculté_des_Sciences_et_Technologie</v>
      </c>
      <c r="I486" s="19" t="s">
        <v>1356</v>
      </c>
      <c r="J486" s="18" t="s">
        <v>871</v>
      </c>
    </row>
    <row r="487" spans="1:10">
      <c r="A487" s="24" t="s">
        <v>1480</v>
      </c>
      <c r="B487" s="24" t="s">
        <v>918</v>
      </c>
      <c r="C487" s="24" t="s">
        <v>1491</v>
      </c>
      <c r="D487" s="24" t="s">
        <v>1481</v>
      </c>
      <c r="E487" s="24" t="s">
        <v>1484</v>
      </c>
      <c r="F487" s="24" t="s">
        <v>1485</v>
      </c>
      <c r="G487" s="35" t="str">
        <f t="shared" si="3"/>
        <v>Université_de_Blida_2كلية_الآداب_واللغات</v>
      </c>
      <c r="I487" s="19" t="s">
        <v>1356</v>
      </c>
      <c r="J487" s="18" t="s">
        <v>1357</v>
      </c>
    </row>
    <row r="488" spans="1:10">
      <c r="A488" s="24" t="s">
        <v>1480</v>
      </c>
      <c r="B488" s="24" t="s">
        <v>918</v>
      </c>
      <c r="C488" s="24" t="s">
        <v>1491</v>
      </c>
      <c r="D488" s="24" t="s">
        <v>1481</v>
      </c>
      <c r="E488" s="24" t="s">
        <v>1484</v>
      </c>
      <c r="F488" s="24" t="s">
        <v>1486</v>
      </c>
      <c r="G488" s="35" t="str">
        <f t="shared" si="3"/>
        <v>Université_de_Blida_2كلية_الآداب_واللغات</v>
      </c>
      <c r="I488" s="19" t="s">
        <v>1356</v>
      </c>
      <c r="J488" s="18" t="s">
        <v>1072</v>
      </c>
    </row>
    <row r="489" spans="1:10">
      <c r="A489" s="24" t="s">
        <v>1480</v>
      </c>
      <c r="B489" s="24" t="s">
        <v>918</v>
      </c>
      <c r="C489" s="24" t="s">
        <v>1491</v>
      </c>
      <c r="D489" s="24" t="s">
        <v>1481</v>
      </c>
      <c r="E489" s="24" t="s">
        <v>1484</v>
      </c>
      <c r="F489" s="24" t="s">
        <v>1487</v>
      </c>
      <c r="G489" s="35" t="str">
        <f t="shared" si="3"/>
        <v>Université_de_Blida_2كلية_الآداب_واللغات</v>
      </c>
      <c r="I489" s="19" t="s">
        <v>1356</v>
      </c>
      <c r="J489" s="18" t="s">
        <v>973</v>
      </c>
    </row>
    <row r="490" spans="1:10">
      <c r="A490" s="24" t="s">
        <v>1480</v>
      </c>
      <c r="B490" s="24" t="s">
        <v>918</v>
      </c>
      <c r="C490" s="24" t="s">
        <v>1491</v>
      </c>
      <c r="D490" s="24" t="s">
        <v>1481</v>
      </c>
      <c r="E490" s="24" t="s">
        <v>1484</v>
      </c>
      <c r="F490" s="24" t="s">
        <v>1488</v>
      </c>
      <c r="G490" s="35" t="str">
        <f t="shared" si="3"/>
        <v>Université_de_Blida_2كلية_الآداب_واللغات</v>
      </c>
      <c r="I490" s="19" t="s">
        <v>1356</v>
      </c>
      <c r="J490" s="18" t="s">
        <v>1359</v>
      </c>
    </row>
    <row r="491" spans="1:10">
      <c r="A491" s="24" t="s">
        <v>1480</v>
      </c>
      <c r="B491" s="24" t="s">
        <v>918</v>
      </c>
      <c r="C491" s="24" t="s">
        <v>1491</v>
      </c>
      <c r="D491" s="24" t="s">
        <v>1481</v>
      </c>
      <c r="E491" s="24" t="s">
        <v>1489</v>
      </c>
      <c r="F491" s="24"/>
      <c r="G491" s="35" t="str">
        <f t="shared" si="3"/>
        <v>Université_de_Blida_2كلية_الحقوق_و_العلوم_السياسية</v>
      </c>
      <c r="I491" s="19" t="s">
        <v>1363</v>
      </c>
      <c r="J491" s="18" t="s">
        <v>871</v>
      </c>
    </row>
    <row r="492" spans="1:10">
      <c r="A492" s="24" t="s">
        <v>1480</v>
      </c>
      <c r="B492" s="24" t="s">
        <v>918</v>
      </c>
      <c r="C492" s="24" t="s">
        <v>1491</v>
      </c>
      <c r="D492" s="24" t="s">
        <v>1481</v>
      </c>
      <c r="E492" s="24" t="s">
        <v>1490</v>
      </c>
      <c r="F492" s="24"/>
      <c r="G492" s="35" t="str">
        <f t="shared" si="3"/>
        <v>Université_de_Blida_2كلية_العلوم_الإقتصادية،التجارية_و_علوم_التسيير</v>
      </c>
      <c r="I492" s="19" t="s">
        <v>1363</v>
      </c>
      <c r="J492" s="18" t="s">
        <v>843</v>
      </c>
    </row>
    <row r="493" spans="1:10">
      <c r="A493" s="24" t="s">
        <v>1480</v>
      </c>
      <c r="B493" s="24" t="s">
        <v>918</v>
      </c>
      <c r="C493" s="24" t="s">
        <v>1491</v>
      </c>
      <c r="D493" s="24" t="s">
        <v>1481</v>
      </c>
      <c r="E493" s="24" t="s">
        <v>1482</v>
      </c>
      <c r="F493" s="24" t="s">
        <v>1483</v>
      </c>
      <c r="G493" s="35" t="str">
        <f t="shared" si="3"/>
        <v>Université_de_Blida_2كلية_العلوم_الإنسانية_والإجتماعية</v>
      </c>
      <c r="I493" s="19" t="s">
        <v>1363</v>
      </c>
      <c r="J493" s="18" t="s">
        <v>1364</v>
      </c>
    </row>
    <row r="494" spans="1:10">
      <c r="A494" s="19" t="s">
        <v>1059</v>
      </c>
      <c r="B494" s="20" t="s">
        <v>832</v>
      </c>
      <c r="C494" s="19" t="s">
        <v>1060</v>
      </c>
      <c r="D494" s="19" t="s">
        <v>1061</v>
      </c>
      <c r="E494" s="18" t="s">
        <v>871</v>
      </c>
      <c r="F494" s="19"/>
      <c r="G494" s="35" t="str">
        <f t="shared" si="3"/>
        <v>Université_de_Bordj_Bou_ArréridjFaculté_de_Droit_et_des_Sciences_Politiques</v>
      </c>
      <c r="I494" s="19" t="s">
        <v>1363</v>
      </c>
      <c r="J494" s="18" t="s">
        <v>1002</v>
      </c>
    </row>
    <row r="495" spans="1:10">
      <c r="A495" s="19" t="s">
        <v>1059</v>
      </c>
      <c r="B495" s="20" t="s">
        <v>832</v>
      </c>
      <c r="C495" s="19" t="s">
        <v>1060</v>
      </c>
      <c r="D495" s="19" t="s">
        <v>1061</v>
      </c>
      <c r="E495" s="18" t="s">
        <v>843</v>
      </c>
      <c r="F495" s="19"/>
      <c r="G495" s="35" t="str">
        <f t="shared" si="3"/>
        <v>Université_de_Bordj_Bou_ArréridjFaculté_des_Lettres_et_des_Langues</v>
      </c>
      <c r="I495" s="19" t="s">
        <v>1363</v>
      </c>
      <c r="J495" s="18" t="s">
        <v>921</v>
      </c>
    </row>
    <row r="496" spans="1:10">
      <c r="A496" s="19" t="s">
        <v>1059</v>
      </c>
      <c r="B496" s="20" t="s">
        <v>832</v>
      </c>
      <c r="C496" s="19" t="s">
        <v>1060</v>
      </c>
      <c r="D496" s="19" t="s">
        <v>1061</v>
      </c>
      <c r="E496" s="18" t="s">
        <v>860</v>
      </c>
      <c r="F496" s="19"/>
      <c r="G496" s="35" t="str">
        <f t="shared" si="3"/>
        <v>Université_de_Bordj_Bou_ArréridjFaculté_des_Sciences_de_la_Nature_et_de_la_Vie_et_des_Sciences_de_la_Terre_et_de_l'Univers</v>
      </c>
      <c r="I496" s="19" t="s">
        <v>1363</v>
      </c>
      <c r="J496" s="18" t="s">
        <v>1366</v>
      </c>
    </row>
    <row r="497" spans="1:10">
      <c r="A497" s="19" t="s">
        <v>1059</v>
      </c>
      <c r="B497" s="20" t="s">
        <v>832</v>
      </c>
      <c r="C497" s="19" t="s">
        <v>1060</v>
      </c>
      <c r="D497" s="19" t="s">
        <v>1061</v>
      </c>
      <c r="E497" s="18" t="s">
        <v>1072</v>
      </c>
      <c r="F497" s="19"/>
      <c r="G497" s="35" t="str">
        <f t="shared" si="3"/>
        <v>Université_de_Bordj_Bou_ArréridjFaculté_des_Sciences_Economiques_et_des_Sciences_Commerciales_et_des_Sciences_de_Gestion</v>
      </c>
      <c r="I497" s="19" t="s">
        <v>1363</v>
      </c>
      <c r="J497" s="18" t="s">
        <v>1601</v>
      </c>
    </row>
    <row r="498" spans="1:10">
      <c r="A498" s="19" t="s">
        <v>1059</v>
      </c>
      <c r="B498" s="20" t="s">
        <v>832</v>
      </c>
      <c r="C498" s="19" t="s">
        <v>1060</v>
      </c>
      <c r="D498" s="19" t="s">
        <v>1061</v>
      </c>
      <c r="E498" s="18" t="s">
        <v>973</v>
      </c>
      <c r="F498" s="36" t="s">
        <v>1066</v>
      </c>
      <c r="G498" s="35" t="str">
        <f t="shared" si="3"/>
        <v>Université_de_Bordj_Bou_ArréridjFaculté_des_Sciences_et_de_la_Technologie</v>
      </c>
      <c r="I498" s="19" t="s">
        <v>1363</v>
      </c>
      <c r="J498" s="18" t="s">
        <v>1313</v>
      </c>
    </row>
    <row r="499" spans="1:10">
      <c r="A499" s="19" t="s">
        <v>1059</v>
      </c>
      <c r="B499" s="20" t="s">
        <v>832</v>
      </c>
      <c r="C499" s="19" t="s">
        <v>1060</v>
      </c>
      <c r="D499" s="19" t="s">
        <v>1061</v>
      </c>
      <c r="E499" s="18" t="s">
        <v>973</v>
      </c>
      <c r="F499" s="19" t="s">
        <v>1067</v>
      </c>
      <c r="G499" s="35" t="str">
        <f t="shared" si="3"/>
        <v>Université_de_Bordj_Bou_ArréridjFaculté_des_Sciences_et_de_la_Technologie</v>
      </c>
      <c r="I499" s="19" t="s">
        <v>1379</v>
      </c>
      <c r="J499" s="18" t="s">
        <v>1037</v>
      </c>
    </row>
    <row r="500" spans="1:10">
      <c r="A500" s="19" t="s">
        <v>1059</v>
      </c>
      <c r="B500" s="20" t="s">
        <v>832</v>
      </c>
      <c r="C500" s="19" t="s">
        <v>1060</v>
      </c>
      <c r="D500" s="19" t="s">
        <v>1061</v>
      </c>
      <c r="E500" s="18" t="s">
        <v>973</v>
      </c>
      <c r="F500" s="19" t="s">
        <v>1068</v>
      </c>
      <c r="G500" s="35" t="str">
        <f t="shared" si="3"/>
        <v>Université_de_Bordj_Bou_ArréridjFaculté_des_Sciences_et_de_la_Technologie</v>
      </c>
      <c r="I500" s="19" t="s">
        <v>1379</v>
      </c>
      <c r="J500" s="18" t="s">
        <v>1380</v>
      </c>
    </row>
    <row r="501" spans="1:10">
      <c r="A501" s="19" t="s">
        <v>1059</v>
      </c>
      <c r="B501" s="20" t="s">
        <v>832</v>
      </c>
      <c r="C501" s="19" t="s">
        <v>1060</v>
      </c>
      <c r="D501" s="19" t="s">
        <v>1061</v>
      </c>
      <c r="E501" s="18" t="s">
        <v>973</v>
      </c>
      <c r="F501" s="19" t="s">
        <v>1069</v>
      </c>
      <c r="G501" s="35" t="str">
        <f t="shared" si="3"/>
        <v>Université_de_Bordj_Bou_ArréridjFaculté_des_Sciences_et_de_la_Technologie</v>
      </c>
      <c r="I501" s="19" t="s">
        <v>1379</v>
      </c>
      <c r="J501" s="18" t="s">
        <v>1527</v>
      </c>
    </row>
    <row r="502" spans="1:10">
      <c r="A502" s="19" t="s">
        <v>1059</v>
      </c>
      <c r="B502" s="20" t="s">
        <v>832</v>
      </c>
      <c r="C502" s="19" t="s">
        <v>1060</v>
      </c>
      <c r="D502" s="19" t="s">
        <v>1061</v>
      </c>
      <c r="E502" s="18" t="s">
        <v>973</v>
      </c>
      <c r="F502" s="19" t="s">
        <v>1070</v>
      </c>
      <c r="G502" s="35" t="str">
        <f t="shared" si="3"/>
        <v>Université_de_Bordj_Bou_ArréridjFaculté_des_Sciences_et_de_la_Technologie</v>
      </c>
      <c r="I502" s="19" t="s">
        <v>1379</v>
      </c>
      <c r="J502" s="18" t="s">
        <v>1496</v>
      </c>
    </row>
    <row r="503" spans="1:10">
      <c r="A503" s="19" t="s">
        <v>1059</v>
      </c>
      <c r="B503" s="20" t="s">
        <v>832</v>
      </c>
      <c r="C503" s="19" t="s">
        <v>1060</v>
      </c>
      <c r="D503" s="19" t="s">
        <v>1061</v>
      </c>
      <c r="E503" s="18" t="s">
        <v>973</v>
      </c>
      <c r="F503" s="19" t="s">
        <v>1071</v>
      </c>
      <c r="G503" s="35" t="str">
        <f t="shared" si="3"/>
        <v>Université_de_Bordj_Bou_ArréridjFaculté_des_Sciences_et_de_la_Technologie</v>
      </c>
      <c r="I503" s="19" t="s">
        <v>1379</v>
      </c>
      <c r="J503" s="18" t="s">
        <v>835</v>
      </c>
    </row>
    <row r="504" spans="1:10">
      <c r="A504" s="19" t="s">
        <v>1059</v>
      </c>
      <c r="B504" s="20" t="s">
        <v>832</v>
      </c>
      <c r="C504" s="19" t="s">
        <v>1060</v>
      </c>
      <c r="D504" s="19" t="s">
        <v>1061</v>
      </c>
      <c r="E504" s="18" t="s">
        <v>1064</v>
      </c>
      <c r="F504" s="19" t="s">
        <v>1065</v>
      </c>
      <c r="G504" s="35" t="str">
        <f t="shared" si="3"/>
        <v>Université_de_Bordj_Bou_ArréridjFaculté_des_Sciences_Sociales_et_Humaines</v>
      </c>
      <c r="I504" s="19" t="s">
        <v>1379</v>
      </c>
      <c r="J504" s="18" t="s">
        <v>1526</v>
      </c>
    </row>
    <row r="505" spans="1:10">
      <c r="A505" s="19" t="s">
        <v>1059</v>
      </c>
      <c r="B505" s="20" t="s">
        <v>832</v>
      </c>
      <c r="C505" s="19" t="s">
        <v>1060</v>
      </c>
      <c r="D505" s="19" t="s">
        <v>1061</v>
      </c>
      <c r="E505" s="18" t="s">
        <v>1062</v>
      </c>
      <c r="F505" s="19" t="s">
        <v>836</v>
      </c>
      <c r="G505" s="35" t="str">
        <f t="shared" si="3"/>
        <v>Université_de_Bordj_Bou_ArréridjFaculté_Mathématiques_et_Informatique</v>
      </c>
      <c r="I505" s="19" t="s">
        <v>1401</v>
      </c>
      <c r="J505" s="18" t="s">
        <v>1406</v>
      </c>
    </row>
    <row r="506" spans="1:10">
      <c r="A506" s="19" t="s">
        <v>1059</v>
      </c>
      <c r="B506" s="20" t="s">
        <v>832</v>
      </c>
      <c r="C506" s="19" t="s">
        <v>1060</v>
      </c>
      <c r="D506" s="19" t="s">
        <v>1061</v>
      </c>
      <c r="E506" s="18" t="s">
        <v>1062</v>
      </c>
      <c r="F506" s="19" t="s">
        <v>1063</v>
      </c>
      <c r="G506" s="35" t="str">
        <f t="shared" si="3"/>
        <v>Université_de_Bordj_Bou_ArréridjFaculté_Mathématiques_et_Informatique</v>
      </c>
      <c r="I506" s="19" t="s">
        <v>1401</v>
      </c>
      <c r="J506" s="18" t="s">
        <v>871</v>
      </c>
    </row>
    <row r="507" spans="1:10">
      <c r="A507" s="19" t="s">
        <v>1059</v>
      </c>
      <c r="B507" s="20" t="s">
        <v>832</v>
      </c>
      <c r="C507" s="19" t="s">
        <v>1060</v>
      </c>
      <c r="D507" s="19" t="s">
        <v>1061</v>
      </c>
      <c r="E507" s="18" t="s">
        <v>1062</v>
      </c>
      <c r="F507" s="19" t="s">
        <v>948</v>
      </c>
      <c r="G507" s="35" t="str">
        <f t="shared" si="3"/>
        <v>Université_de_Bordj_Bou_ArréridjFaculté_Mathématiques_et_Informatique</v>
      </c>
      <c r="I507" s="19" t="s">
        <v>1401</v>
      </c>
      <c r="J507" s="18" t="s">
        <v>843</v>
      </c>
    </row>
    <row r="508" spans="1:10">
      <c r="A508" s="19" t="s">
        <v>1073</v>
      </c>
      <c r="B508" s="20" t="s">
        <v>918</v>
      </c>
      <c r="C508" s="19" t="s">
        <v>1074</v>
      </c>
      <c r="D508" s="19" t="s">
        <v>1075</v>
      </c>
      <c r="E508" s="18" t="s">
        <v>871</v>
      </c>
      <c r="F508" s="36" t="s">
        <v>1081</v>
      </c>
      <c r="G508" s="35" t="str">
        <f t="shared" si="3"/>
        <v>Université_de_BouiraFaculté_de_Droit_et_des_Sciences_Politiques</v>
      </c>
      <c r="I508" s="19" t="s">
        <v>1401</v>
      </c>
      <c r="J508" s="18" t="s">
        <v>1496</v>
      </c>
    </row>
    <row r="509" spans="1:10">
      <c r="A509" s="19" t="s">
        <v>1073</v>
      </c>
      <c r="B509" s="20" t="s">
        <v>918</v>
      </c>
      <c r="C509" s="19" t="s">
        <v>1074</v>
      </c>
      <c r="D509" s="19" t="s">
        <v>1075</v>
      </c>
      <c r="E509" s="18" t="s">
        <v>871</v>
      </c>
      <c r="F509" s="19" t="s">
        <v>1082</v>
      </c>
      <c r="G509" s="35" t="str">
        <f t="shared" si="3"/>
        <v>Université_de_BouiraFaculté_de_Droit_et_des_Sciences_Politiques</v>
      </c>
      <c r="I509" s="19" t="s">
        <v>1401</v>
      </c>
      <c r="J509" s="18" t="s">
        <v>973</v>
      </c>
    </row>
    <row r="510" spans="1:10">
      <c r="A510" s="19" t="s">
        <v>1073</v>
      </c>
      <c r="B510" s="20" t="s">
        <v>918</v>
      </c>
      <c r="C510" s="19" t="s">
        <v>1074</v>
      </c>
      <c r="D510" s="19" t="s">
        <v>1075</v>
      </c>
      <c r="E510" s="18" t="s">
        <v>843</v>
      </c>
      <c r="F510" s="19" t="s">
        <v>1083</v>
      </c>
      <c r="G510" s="35" t="str">
        <f t="shared" si="3"/>
        <v>Université_de_BouiraFaculté_des_Lettres_et_des_Langues</v>
      </c>
      <c r="I510" s="19" t="s">
        <v>1401</v>
      </c>
      <c r="J510" s="18" t="s">
        <v>1604</v>
      </c>
    </row>
    <row r="511" spans="1:10">
      <c r="A511" s="19" t="s">
        <v>1073</v>
      </c>
      <c r="B511" s="20" t="s">
        <v>918</v>
      </c>
      <c r="C511" s="19" t="s">
        <v>1074</v>
      </c>
      <c r="D511" s="19" t="s">
        <v>1075</v>
      </c>
      <c r="E511" s="18" t="s">
        <v>843</v>
      </c>
      <c r="F511" s="19" t="s">
        <v>1084</v>
      </c>
      <c r="G511" s="35" t="str">
        <f t="shared" si="3"/>
        <v>Université_de_BouiraFaculté_des_Lettres_et_des_Langues</v>
      </c>
      <c r="I511" s="19" t="s">
        <v>1401</v>
      </c>
      <c r="J511" s="18" t="s">
        <v>999</v>
      </c>
    </row>
    <row r="512" spans="1:10">
      <c r="A512" s="19" t="s">
        <v>1073</v>
      </c>
      <c r="B512" s="20" t="s">
        <v>918</v>
      </c>
      <c r="C512" s="19" t="s">
        <v>1074</v>
      </c>
      <c r="D512" s="19" t="s">
        <v>1075</v>
      </c>
      <c r="E512" s="18" t="s">
        <v>843</v>
      </c>
      <c r="F512" s="19" t="s">
        <v>1085</v>
      </c>
      <c r="G512" s="35" t="str">
        <f t="shared" ref="G512:G575" si="4">CONCATENATE(SUBSTITUTE(C512," ","_"),SUBSTITUTE(E512," ","_"))</f>
        <v>Université_de_BouiraFaculté_des_Lettres_et_des_Langues</v>
      </c>
      <c r="I512" s="19" t="s">
        <v>1412</v>
      </c>
      <c r="J512" s="18" t="s">
        <v>871</v>
      </c>
    </row>
    <row r="513" spans="1:10">
      <c r="A513" s="19" t="s">
        <v>1073</v>
      </c>
      <c r="B513" s="20" t="s">
        <v>918</v>
      </c>
      <c r="C513" s="19" t="s">
        <v>1074</v>
      </c>
      <c r="D513" s="19" t="s">
        <v>1075</v>
      </c>
      <c r="E513" s="18" t="s">
        <v>1077</v>
      </c>
      <c r="F513" s="19" t="s">
        <v>861</v>
      </c>
      <c r="G513" s="35" t="str">
        <f t="shared" si="4"/>
        <v>Université_de_BouiraFaculté_des_Sciences_de_la_Nature_et_de_la_Vie_et_des_Sciences_de_la_Terre</v>
      </c>
      <c r="I513" s="19" t="s">
        <v>1412</v>
      </c>
      <c r="J513" s="18" t="s">
        <v>1525</v>
      </c>
    </row>
    <row r="514" spans="1:10">
      <c r="A514" s="19" t="s">
        <v>1073</v>
      </c>
      <c r="B514" s="20" t="s">
        <v>918</v>
      </c>
      <c r="C514" s="19" t="s">
        <v>1074</v>
      </c>
      <c r="D514" s="19" t="s">
        <v>1075</v>
      </c>
      <c r="E514" s="18" t="s">
        <v>1077</v>
      </c>
      <c r="F514" s="19" t="s">
        <v>995</v>
      </c>
      <c r="G514" s="35" t="str">
        <f t="shared" si="4"/>
        <v>Université_de_BouiraFaculté_des_Sciences_de_la_Nature_et_de_la_Vie_et_des_Sciences_de_la_Terre</v>
      </c>
      <c r="I514" s="19" t="s">
        <v>1412</v>
      </c>
      <c r="J514" s="18" t="s">
        <v>916</v>
      </c>
    </row>
    <row r="515" spans="1:10">
      <c r="A515" s="19" t="s">
        <v>1073</v>
      </c>
      <c r="B515" s="20" t="s">
        <v>918</v>
      </c>
      <c r="C515" s="19" t="s">
        <v>1074</v>
      </c>
      <c r="D515" s="19" t="s">
        <v>1075</v>
      </c>
      <c r="E515" s="18" t="s">
        <v>850</v>
      </c>
      <c r="F515" s="19" t="s">
        <v>851</v>
      </c>
      <c r="G515" s="35" t="str">
        <f t="shared" si="4"/>
        <v>Université_de_BouiraFaculté_des_Sciences_Economiques,_Commerciales_et_des_Sciences_de_Gestion</v>
      </c>
      <c r="I515" s="19" t="s">
        <v>1412</v>
      </c>
      <c r="J515" s="18" t="s">
        <v>1499</v>
      </c>
    </row>
    <row r="516" spans="1:10">
      <c r="A516" s="19" t="s">
        <v>1073</v>
      </c>
      <c r="B516" s="20" t="s">
        <v>918</v>
      </c>
      <c r="C516" s="19" t="s">
        <v>1074</v>
      </c>
      <c r="D516" s="19" t="s">
        <v>1075</v>
      </c>
      <c r="E516" s="18" t="s">
        <v>850</v>
      </c>
      <c r="F516" s="19" t="s">
        <v>852</v>
      </c>
      <c r="G516" s="35" t="str">
        <f t="shared" si="4"/>
        <v>Université_de_BouiraFaculté_des_Sciences_Economiques,_Commerciales_et_des_Sciences_de_Gestion</v>
      </c>
      <c r="I516" s="19" t="s">
        <v>1412</v>
      </c>
      <c r="J516" s="18" t="s">
        <v>1413</v>
      </c>
    </row>
    <row r="517" spans="1:10">
      <c r="A517" s="19" t="s">
        <v>1073</v>
      </c>
      <c r="B517" s="20" t="s">
        <v>918</v>
      </c>
      <c r="C517" s="19" t="s">
        <v>1074</v>
      </c>
      <c r="D517" s="19" t="s">
        <v>1075</v>
      </c>
      <c r="E517" s="18" t="s">
        <v>850</v>
      </c>
      <c r="F517" s="19" t="s">
        <v>854</v>
      </c>
      <c r="G517" s="35" t="str">
        <f t="shared" si="4"/>
        <v>Université_de_BouiraFaculté_des_Sciences_Economiques,_Commerciales_et_des_Sciences_de_Gestion</v>
      </c>
      <c r="I517" s="19" t="s">
        <v>1412</v>
      </c>
      <c r="J517" s="18" t="s">
        <v>1496</v>
      </c>
    </row>
    <row r="518" spans="1:10">
      <c r="A518" s="19" t="s">
        <v>1073</v>
      </c>
      <c r="B518" s="20" t="s">
        <v>918</v>
      </c>
      <c r="C518" s="19" t="s">
        <v>1074</v>
      </c>
      <c r="D518" s="19" t="s">
        <v>1075</v>
      </c>
      <c r="E518" s="18" t="s">
        <v>1076</v>
      </c>
      <c r="F518" s="19" t="s">
        <v>836</v>
      </c>
      <c r="G518" s="35" t="str">
        <f t="shared" si="4"/>
        <v>Université_de_BouiraFaculté_des_Sciences_et_des_Sciences_Appliquées</v>
      </c>
      <c r="I518" s="19" t="s">
        <v>1412</v>
      </c>
      <c r="J518" s="18" t="s">
        <v>870</v>
      </c>
    </row>
    <row r="519" spans="1:10">
      <c r="A519" s="19" t="s">
        <v>1073</v>
      </c>
      <c r="B519" s="20" t="s">
        <v>918</v>
      </c>
      <c r="C519" s="19" t="s">
        <v>1074</v>
      </c>
      <c r="D519" s="19" t="s">
        <v>1075</v>
      </c>
      <c r="E519" s="18" t="s">
        <v>1076</v>
      </c>
      <c r="F519" s="19" t="s">
        <v>878</v>
      </c>
      <c r="G519" s="35" t="str">
        <f t="shared" si="4"/>
        <v>Université_de_BouiraFaculté_des_Sciences_et_des_Sciences_Appliquées</v>
      </c>
      <c r="I519" s="19" t="s">
        <v>1412</v>
      </c>
      <c r="J519" s="18" t="s">
        <v>835</v>
      </c>
    </row>
    <row r="520" spans="1:10">
      <c r="A520" s="19" t="s">
        <v>1073</v>
      </c>
      <c r="B520" s="20" t="s">
        <v>918</v>
      </c>
      <c r="C520" s="19" t="s">
        <v>1074</v>
      </c>
      <c r="D520" s="19" t="s">
        <v>1075</v>
      </c>
      <c r="E520" s="18" t="s">
        <v>1076</v>
      </c>
      <c r="F520" s="19" t="s">
        <v>841</v>
      </c>
      <c r="G520" s="35" t="str">
        <f t="shared" si="4"/>
        <v>Université_de_BouiraFaculté_des_Sciences_et_des_Sciences_Appliquées</v>
      </c>
      <c r="I520" s="19" t="s">
        <v>1412</v>
      </c>
      <c r="J520" s="18" t="s">
        <v>1524</v>
      </c>
    </row>
    <row r="521" spans="1:10">
      <c r="A521" s="19" t="s">
        <v>1073</v>
      </c>
      <c r="B521" s="20" t="s">
        <v>918</v>
      </c>
      <c r="C521" s="19" t="s">
        <v>1074</v>
      </c>
      <c r="D521" s="19" t="s">
        <v>1075</v>
      </c>
      <c r="E521" s="18" t="s">
        <v>1076</v>
      </c>
      <c r="F521" s="19" t="s">
        <v>864</v>
      </c>
      <c r="G521" s="35" t="str">
        <f t="shared" si="4"/>
        <v>Université_de_BouiraFaculté_des_Sciences_et_des_Sciences_Appliquées</v>
      </c>
      <c r="I521" s="19" t="s">
        <v>1426</v>
      </c>
      <c r="J521" s="18" t="s">
        <v>840</v>
      </c>
    </row>
    <row r="522" spans="1:10">
      <c r="A522" s="19" t="s">
        <v>1073</v>
      </c>
      <c r="B522" s="20" t="s">
        <v>918</v>
      </c>
      <c r="C522" s="19" t="s">
        <v>1074</v>
      </c>
      <c r="D522" s="19" t="s">
        <v>1075</v>
      </c>
      <c r="E522" s="18" t="s">
        <v>1076</v>
      </c>
      <c r="F522" s="19" t="s">
        <v>842</v>
      </c>
      <c r="G522" s="35" t="str">
        <f t="shared" si="4"/>
        <v>Université_de_BouiraFaculté_des_Sciences_et_des_Sciences_Appliquées</v>
      </c>
      <c r="I522" s="19" t="s">
        <v>1426</v>
      </c>
      <c r="J522" s="18" t="s">
        <v>1064</v>
      </c>
    </row>
    <row r="523" spans="1:10">
      <c r="A523" s="19" t="s">
        <v>1073</v>
      </c>
      <c r="B523" s="20" t="s">
        <v>918</v>
      </c>
      <c r="C523" s="19" t="s">
        <v>1074</v>
      </c>
      <c r="D523" s="19" t="s">
        <v>1075</v>
      </c>
      <c r="E523" s="18" t="s">
        <v>1076</v>
      </c>
      <c r="F523" s="19" t="s">
        <v>929</v>
      </c>
      <c r="G523" s="35" t="str">
        <f t="shared" si="4"/>
        <v>Université_de_BouiraFaculté_des_Sciences_et_des_Sciences_Appliquées</v>
      </c>
      <c r="I523" s="19" t="s">
        <v>1426</v>
      </c>
      <c r="J523" s="18" t="s">
        <v>978</v>
      </c>
    </row>
    <row r="524" spans="1:10">
      <c r="A524" s="19" t="s">
        <v>1073</v>
      </c>
      <c r="B524" s="20" t="s">
        <v>918</v>
      </c>
      <c r="C524" s="19" t="s">
        <v>1074</v>
      </c>
      <c r="D524" s="19" t="s">
        <v>1075</v>
      </c>
      <c r="E524" s="18" t="s">
        <v>1076</v>
      </c>
      <c r="F524" s="19" t="s">
        <v>1013</v>
      </c>
      <c r="G524" s="35" t="str">
        <f t="shared" si="4"/>
        <v>Université_de_BouiraFaculté_des_Sciences_et_des_Sciences_Appliquées</v>
      </c>
      <c r="I524" s="19" t="s">
        <v>1426</v>
      </c>
      <c r="J524" s="18" t="s">
        <v>1428</v>
      </c>
    </row>
    <row r="525" spans="1:10">
      <c r="A525" s="19" t="s">
        <v>1073</v>
      </c>
      <c r="B525" s="20" t="s">
        <v>918</v>
      </c>
      <c r="C525" s="19" t="s">
        <v>1074</v>
      </c>
      <c r="D525" s="19" t="s">
        <v>1075</v>
      </c>
      <c r="E525" s="18" t="s">
        <v>1076</v>
      </c>
      <c r="F525" s="19" t="s">
        <v>882</v>
      </c>
      <c r="G525" s="35" t="str">
        <f t="shared" si="4"/>
        <v>Université_de_BouiraFaculté_des_Sciences_et_des_Sciences_Appliquées</v>
      </c>
      <c r="I525" s="19" t="s">
        <v>1426</v>
      </c>
      <c r="J525" s="18" t="s">
        <v>1427</v>
      </c>
    </row>
    <row r="526" spans="1:10">
      <c r="A526" s="19" t="s">
        <v>1073</v>
      </c>
      <c r="B526" s="20" t="s">
        <v>918</v>
      </c>
      <c r="C526" s="19" t="s">
        <v>1074</v>
      </c>
      <c r="D526" s="19" t="s">
        <v>1075</v>
      </c>
      <c r="E526" s="18" t="s">
        <v>870</v>
      </c>
      <c r="F526" s="36" t="s">
        <v>938</v>
      </c>
      <c r="G526" s="35" t="str">
        <f t="shared" si="4"/>
        <v>Université_de_BouiraFaculté_des_Sciences_Humaines_et_Sociales</v>
      </c>
      <c r="I526" s="19" t="s">
        <v>1426</v>
      </c>
      <c r="J526" s="18" t="s">
        <v>980</v>
      </c>
    </row>
    <row r="527" spans="1:10">
      <c r="A527" s="19" t="s">
        <v>1073</v>
      </c>
      <c r="B527" s="20" t="s">
        <v>918</v>
      </c>
      <c r="C527" s="19" t="s">
        <v>1074</v>
      </c>
      <c r="D527" s="19" t="s">
        <v>1075</v>
      </c>
      <c r="E527" s="18" t="s">
        <v>870</v>
      </c>
      <c r="F527" s="19" t="s">
        <v>856</v>
      </c>
      <c r="G527" s="35" t="str">
        <f t="shared" si="4"/>
        <v>Université_de_BouiraFaculté_des_Sciences_Humaines_et_Sociales</v>
      </c>
      <c r="I527" s="19" t="s">
        <v>1430</v>
      </c>
      <c r="J527" s="18" t="s">
        <v>1037</v>
      </c>
    </row>
    <row r="528" spans="1:10">
      <c r="A528" s="19" t="s">
        <v>1073</v>
      </c>
      <c r="B528" s="20" t="s">
        <v>918</v>
      </c>
      <c r="C528" s="19" t="s">
        <v>1074</v>
      </c>
      <c r="D528" s="19" t="s">
        <v>1075</v>
      </c>
      <c r="E528" s="18" t="s">
        <v>999</v>
      </c>
      <c r="F528" s="19" t="s">
        <v>1078</v>
      </c>
      <c r="G528" s="35" t="str">
        <f t="shared" si="4"/>
        <v>Université_de_BouiraInstitut_des_Sciences_et_Techniques_des_Activités_Physiques_et_Sportifs</v>
      </c>
      <c r="I528" s="19" t="s">
        <v>1430</v>
      </c>
      <c r="J528" s="18" t="s">
        <v>1523</v>
      </c>
    </row>
    <row r="529" spans="1:10">
      <c r="A529" s="19" t="s">
        <v>1073</v>
      </c>
      <c r="B529" s="20" t="s">
        <v>918</v>
      </c>
      <c r="C529" s="19" t="s">
        <v>1074</v>
      </c>
      <c r="D529" s="19" t="s">
        <v>1075</v>
      </c>
      <c r="E529" s="18" t="s">
        <v>999</v>
      </c>
      <c r="F529" s="19" t="s">
        <v>1079</v>
      </c>
      <c r="G529" s="35" t="str">
        <f t="shared" si="4"/>
        <v>Université_de_BouiraInstitut_des_Sciences_et_Techniques_des_Activités_Physiques_et_Sportifs</v>
      </c>
      <c r="I529" s="19" t="s">
        <v>1430</v>
      </c>
      <c r="J529" s="18" t="s">
        <v>1496</v>
      </c>
    </row>
    <row r="530" spans="1:10">
      <c r="A530" s="19" t="s">
        <v>1073</v>
      </c>
      <c r="B530" s="20" t="s">
        <v>918</v>
      </c>
      <c r="C530" s="19" t="s">
        <v>1074</v>
      </c>
      <c r="D530" s="19" t="s">
        <v>1075</v>
      </c>
      <c r="E530" s="18" t="s">
        <v>999</v>
      </c>
      <c r="F530" s="19" t="s">
        <v>1080</v>
      </c>
      <c r="G530" s="35" t="str">
        <f t="shared" si="4"/>
        <v>Université_de_BouiraInstitut_des_Sciences_et_Techniques_des_Activités_Physiques_et_Sportifs</v>
      </c>
      <c r="I530" s="19" t="s">
        <v>1430</v>
      </c>
      <c r="J530" s="18" t="s">
        <v>973</v>
      </c>
    </row>
    <row r="531" spans="1:10">
      <c r="A531" s="19" t="s">
        <v>1086</v>
      </c>
      <c r="B531" s="20" t="s">
        <v>832</v>
      </c>
      <c r="C531" s="19" t="s">
        <v>1492</v>
      </c>
      <c r="D531" s="19" t="s">
        <v>1087</v>
      </c>
      <c r="E531" s="18" t="s">
        <v>1091</v>
      </c>
      <c r="F531" s="19" t="s">
        <v>906</v>
      </c>
      <c r="G531" s="35" t="str">
        <f t="shared" si="4"/>
        <v>Université_de_Constantine_2Faculté_de_Psychologie_et_des_Sciences_de_l’Education</v>
      </c>
      <c r="I531" s="19" t="s">
        <v>1436</v>
      </c>
      <c r="J531" s="18" t="s">
        <v>871</v>
      </c>
    </row>
    <row r="532" spans="1:10">
      <c r="A532" s="19" t="s">
        <v>1086</v>
      </c>
      <c r="B532" s="20" t="s">
        <v>832</v>
      </c>
      <c r="C532" s="19" t="s">
        <v>1492</v>
      </c>
      <c r="D532" s="19" t="s">
        <v>1087</v>
      </c>
      <c r="E532" s="18" t="s">
        <v>1091</v>
      </c>
      <c r="F532" s="19" t="s">
        <v>1092</v>
      </c>
      <c r="G532" s="35" t="str">
        <f t="shared" si="4"/>
        <v>Université_de_Constantine_2Faculté_de_Psychologie_et_des_Sciences_de_l’Education</v>
      </c>
      <c r="I532" s="19" t="s">
        <v>1436</v>
      </c>
      <c r="J532" s="18" t="s">
        <v>1605</v>
      </c>
    </row>
    <row r="533" spans="1:10">
      <c r="A533" s="19" t="s">
        <v>1086</v>
      </c>
      <c r="B533" s="20" t="s">
        <v>832</v>
      </c>
      <c r="C533" s="19" t="s">
        <v>1492</v>
      </c>
      <c r="D533" s="19" t="s">
        <v>1087</v>
      </c>
      <c r="E533" s="18" t="s">
        <v>1093</v>
      </c>
      <c r="F533" s="19" t="s">
        <v>1505</v>
      </c>
      <c r="G533" s="35" t="str">
        <f t="shared" si="4"/>
        <v>Université_de_Constantine_2Faculté_des_Nouvelles_Technologies_de_l’Information_et_de_la_Communication</v>
      </c>
      <c r="I533" s="19" t="s">
        <v>1436</v>
      </c>
      <c r="J533" s="18" t="s">
        <v>1500</v>
      </c>
    </row>
    <row r="534" spans="1:10">
      <c r="A534" s="19" t="s">
        <v>1086</v>
      </c>
      <c r="B534" s="20" t="s">
        <v>832</v>
      </c>
      <c r="C534" s="19" t="s">
        <v>1492</v>
      </c>
      <c r="D534" s="19" t="s">
        <v>1087</v>
      </c>
      <c r="E534" s="18" t="s">
        <v>1093</v>
      </c>
      <c r="F534" s="19" t="s">
        <v>1507</v>
      </c>
      <c r="G534" s="35" t="str">
        <f t="shared" si="4"/>
        <v>Université_de_Constantine_2Faculté_des_Nouvelles_Technologies_de_l’Information_et_de_la_Communication</v>
      </c>
      <c r="I534" s="19" t="s">
        <v>1436</v>
      </c>
      <c r="J534" s="18" t="s">
        <v>1522</v>
      </c>
    </row>
    <row r="535" spans="1:10">
      <c r="A535" s="19" t="s">
        <v>1086</v>
      </c>
      <c r="B535" s="20" t="s">
        <v>832</v>
      </c>
      <c r="C535" s="19" t="s">
        <v>1492</v>
      </c>
      <c r="D535" s="19" t="s">
        <v>1087</v>
      </c>
      <c r="E535" s="18" t="s">
        <v>850</v>
      </c>
      <c r="F535" s="19" t="s">
        <v>854</v>
      </c>
      <c r="G535" s="35" t="str">
        <f t="shared" si="4"/>
        <v>Université_de_Constantine_2Faculté_des_Sciences_Economiques,_Commerciales_et_des_Sciences_de_Gestion</v>
      </c>
      <c r="I535" s="19" t="s">
        <v>1436</v>
      </c>
      <c r="J535" s="18" t="s">
        <v>973</v>
      </c>
    </row>
    <row r="536" spans="1:10">
      <c r="A536" s="19" t="s">
        <v>1086</v>
      </c>
      <c r="B536" s="20" t="s">
        <v>832</v>
      </c>
      <c r="C536" s="19" t="s">
        <v>1492</v>
      </c>
      <c r="D536" s="19" t="s">
        <v>1087</v>
      </c>
      <c r="E536" s="18" t="s">
        <v>850</v>
      </c>
      <c r="F536" s="19" t="s">
        <v>851</v>
      </c>
      <c r="G536" s="35" t="str">
        <f t="shared" si="4"/>
        <v>Université_de_Constantine_2Faculté_des_Sciences_Economiques,_Commerciales_et_des_Sciences_de_Gestion</v>
      </c>
      <c r="I536" s="19" t="s">
        <v>1436</v>
      </c>
      <c r="J536" s="18" t="s">
        <v>1064</v>
      </c>
    </row>
    <row r="537" spans="1:10">
      <c r="A537" s="19" t="s">
        <v>1086</v>
      </c>
      <c r="B537" s="20" t="s">
        <v>832</v>
      </c>
      <c r="C537" s="19" t="s">
        <v>1492</v>
      </c>
      <c r="D537" s="19" t="s">
        <v>1087</v>
      </c>
      <c r="E537" s="18" t="s">
        <v>850</v>
      </c>
      <c r="F537" s="19" t="s">
        <v>852</v>
      </c>
      <c r="G537" s="35" t="str">
        <f t="shared" si="4"/>
        <v>Université_de_Constantine_2Faculté_des_Sciences_Economiques,_Commerciales_et_des_Sciences_de_Gestion</v>
      </c>
      <c r="I537" s="19" t="s">
        <v>1436</v>
      </c>
      <c r="J537" s="18" t="s">
        <v>999</v>
      </c>
    </row>
    <row r="538" spans="1:10">
      <c r="A538" s="19" t="s">
        <v>1086</v>
      </c>
      <c r="B538" s="20" t="s">
        <v>832</v>
      </c>
      <c r="C538" s="19" t="s">
        <v>1492</v>
      </c>
      <c r="D538" s="19" t="s">
        <v>1087</v>
      </c>
      <c r="E538" s="18" t="s">
        <v>1090</v>
      </c>
      <c r="F538" s="19" t="s">
        <v>905</v>
      </c>
      <c r="G538" s="35" t="str">
        <f t="shared" si="4"/>
        <v>Université_de_Constantine_2Faculté_des_Sciences_Humaines_et_des_Sciences_Sociales</v>
      </c>
      <c r="I538" s="24" t="s">
        <v>1423</v>
      </c>
      <c r="J538" s="24" t="s">
        <v>835</v>
      </c>
    </row>
    <row r="539" spans="1:10">
      <c r="A539" s="19" t="s">
        <v>1086</v>
      </c>
      <c r="B539" s="20" t="s">
        <v>832</v>
      </c>
      <c r="C539" s="19" t="s">
        <v>1492</v>
      </c>
      <c r="D539" s="19" t="s">
        <v>1087</v>
      </c>
      <c r="E539" s="18" t="s">
        <v>1090</v>
      </c>
      <c r="F539" s="19" t="s">
        <v>1088</v>
      </c>
      <c r="G539" s="35" t="str">
        <f t="shared" si="4"/>
        <v>Université_de_Constantine_2Faculté_des_Sciences_Humaines_et_des_Sciences_Sociales</v>
      </c>
      <c r="I539" s="24" t="s">
        <v>1423</v>
      </c>
      <c r="J539" s="24" t="s">
        <v>840</v>
      </c>
    </row>
    <row r="540" spans="1:10">
      <c r="A540" s="19" t="s">
        <v>1086</v>
      </c>
      <c r="B540" s="20" t="s">
        <v>832</v>
      </c>
      <c r="C540" s="19" t="s">
        <v>1492</v>
      </c>
      <c r="D540" s="19" t="s">
        <v>1087</v>
      </c>
      <c r="E540" s="18" t="s">
        <v>1090</v>
      </c>
      <c r="F540" s="19" t="s">
        <v>883</v>
      </c>
      <c r="G540" s="35" t="str">
        <f t="shared" si="4"/>
        <v>Université_de_Constantine_2Faculté_des_Sciences_Humaines_et_des_Sciences_Sociales</v>
      </c>
      <c r="I540" s="24" t="s">
        <v>1423</v>
      </c>
      <c r="J540" s="24" t="s">
        <v>916</v>
      </c>
    </row>
    <row r="541" spans="1:10">
      <c r="A541" s="21" t="s">
        <v>1086</v>
      </c>
      <c r="B541" s="20" t="s">
        <v>832</v>
      </c>
      <c r="C541" s="19" t="s">
        <v>1492</v>
      </c>
      <c r="D541" s="19" t="s">
        <v>1087</v>
      </c>
      <c r="E541" s="18" t="s">
        <v>1447</v>
      </c>
      <c r="F541" s="19" t="s">
        <v>1506</v>
      </c>
      <c r="G541" s="35" t="str">
        <f t="shared" si="4"/>
        <v>Université_de_Constantine_2Institut_de_Bibliothéconomie</v>
      </c>
      <c r="I541" s="24" t="s">
        <v>1423</v>
      </c>
      <c r="J541" s="24" t="s">
        <v>877</v>
      </c>
    </row>
    <row r="542" spans="1:10">
      <c r="A542" s="19" t="s">
        <v>1086</v>
      </c>
      <c r="B542" s="20" t="s">
        <v>832</v>
      </c>
      <c r="C542" s="19" t="s">
        <v>1492</v>
      </c>
      <c r="D542" s="19" t="s">
        <v>1087</v>
      </c>
      <c r="E542" s="18" t="s">
        <v>999</v>
      </c>
      <c r="F542" s="19" t="s">
        <v>1089</v>
      </c>
      <c r="G542" s="35" t="str">
        <f t="shared" si="4"/>
        <v>Université_de_Constantine_2Institut_des_Sciences_et_Techniques_des_Activités_Physiques_et_Sportifs</v>
      </c>
      <c r="I542" s="24" t="s">
        <v>1423</v>
      </c>
      <c r="J542" s="24" t="s">
        <v>1313</v>
      </c>
    </row>
    <row r="543" spans="1:10">
      <c r="A543" s="19" t="s">
        <v>1094</v>
      </c>
      <c r="B543" s="20" t="s">
        <v>832</v>
      </c>
      <c r="C543" s="19" t="s">
        <v>1463</v>
      </c>
      <c r="D543" s="19" t="s">
        <v>1095</v>
      </c>
      <c r="E543" s="18" t="s">
        <v>1096</v>
      </c>
      <c r="F543" s="19"/>
      <c r="G543" s="35" t="str">
        <f t="shared" si="4"/>
        <v>Université_de_Constantine_3Faculté_d’Architecture_et_de_Construction</v>
      </c>
      <c r="I543" s="24" t="s">
        <v>1481</v>
      </c>
      <c r="J543" s="24" t="s">
        <v>1482</v>
      </c>
    </row>
    <row r="544" spans="1:10">
      <c r="A544" s="19" t="s">
        <v>1094</v>
      </c>
      <c r="B544" s="20" t="s">
        <v>832</v>
      </c>
      <c r="C544" s="19" t="s">
        <v>1463</v>
      </c>
      <c r="D544" s="19" t="s">
        <v>1095</v>
      </c>
      <c r="E544" s="18" t="s">
        <v>916</v>
      </c>
      <c r="F544" s="19"/>
      <c r="G544" s="35" t="str">
        <f t="shared" si="4"/>
        <v>Université_de_Constantine_3Faculté_de_Médecine</v>
      </c>
      <c r="I544" s="24" t="s">
        <v>1481</v>
      </c>
      <c r="J544" s="24" t="s">
        <v>1484</v>
      </c>
    </row>
    <row r="545" spans="1:10">
      <c r="A545" s="19" t="s">
        <v>1094</v>
      </c>
      <c r="B545" s="20" t="s">
        <v>832</v>
      </c>
      <c r="C545" s="19" t="s">
        <v>1463</v>
      </c>
      <c r="D545" s="19" t="s">
        <v>1095</v>
      </c>
      <c r="E545" s="18" t="s">
        <v>1097</v>
      </c>
      <c r="F545" s="19"/>
      <c r="G545" s="35" t="str">
        <f t="shared" si="4"/>
        <v>Université_de_Constantine_3Faculté_des_méthodes_pharmaceutiques_Ingénierie</v>
      </c>
      <c r="I545" s="24" t="s">
        <v>1481</v>
      </c>
      <c r="J545" s="24" t="s">
        <v>1489</v>
      </c>
    </row>
    <row r="546" spans="1:10">
      <c r="A546" s="19" t="s">
        <v>1094</v>
      </c>
      <c r="B546" s="20" t="s">
        <v>832</v>
      </c>
      <c r="C546" s="19" t="s">
        <v>1463</v>
      </c>
      <c r="D546" s="19" t="s">
        <v>1095</v>
      </c>
      <c r="E546" s="18" t="s">
        <v>1098</v>
      </c>
      <c r="F546" s="19"/>
      <c r="G546" s="35" t="str">
        <f t="shared" si="4"/>
        <v>Université_de_Constantine_3Faculté_des_Sciences_de_l'Information_et_de_Communication_</v>
      </c>
      <c r="I546" s="24" t="s">
        <v>1481</v>
      </c>
      <c r="J546" s="24" t="s">
        <v>1490</v>
      </c>
    </row>
    <row r="547" spans="1:10">
      <c r="A547" s="19" t="s">
        <v>1094</v>
      </c>
      <c r="B547" s="20" t="s">
        <v>832</v>
      </c>
      <c r="C547" s="19" t="s">
        <v>1463</v>
      </c>
      <c r="D547" s="19" t="s">
        <v>1095</v>
      </c>
      <c r="E547" s="18" t="s">
        <v>1099</v>
      </c>
      <c r="F547" s="19"/>
      <c r="G547" s="35" t="str">
        <f t="shared" si="4"/>
        <v>Université_de_Constantine_3Faculté_des_Sciences_Politiques</v>
      </c>
    </row>
    <row r="548" spans="1:10">
      <c r="A548" s="19" t="s">
        <v>1100</v>
      </c>
      <c r="B548" s="20" t="s">
        <v>918</v>
      </c>
      <c r="C548" s="19" t="s">
        <v>1101</v>
      </c>
      <c r="D548" s="19" t="s">
        <v>1102</v>
      </c>
      <c r="E548" s="18" t="s">
        <v>871</v>
      </c>
      <c r="F548" s="36" t="s">
        <v>1103</v>
      </c>
      <c r="G548" s="35" t="str">
        <f t="shared" si="4"/>
        <v>Université_de_GhardaïaFaculté_de_Droit_et_des_Sciences_Politiques</v>
      </c>
    </row>
    <row r="549" spans="1:10">
      <c r="A549" s="19" t="s">
        <v>1100</v>
      </c>
      <c r="B549" s="20" t="s">
        <v>918</v>
      </c>
      <c r="C549" s="19" t="s">
        <v>1101</v>
      </c>
      <c r="D549" s="19" t="s">
        <v>1102</v>
      </c>
      <c r="E549" s="18" t="s">
        <v>843</v>
      </c>
      <c r="F549" s="19" t="s">
        <v>1106</v>
      </c>
      <c r="G549" s="35" t="str">
        <f t="shared" si="4"/>
        <v>Université_de_GhardaïaFaculté_des_Lettres_et_des_Langues</v>
      </c>
    </row>
    <row r="550" spans="1:10">
      <c r="A550" s="19" t="s">
        <v>1100</v>
      </c>
      <c r="B550" s="20" t="s">
        <v>918</v>
      </c>
      <c r="C550" s="19" t="s">
        <v>1101</v>
      </c>
      <c r="D550" s="19" t="s">
        <v>1102</v>
      </c>
      <c r="E550" s="18" t="s">
        <v>843</v>
      </c>
      <c r="F550" s="19" t="s">
        <v>1084</v>
      </c>
      <c r="G550" s="35" t="str">
        <f t="shared" si="4"/>
        <v>Université_de_GhardaïaFaculté_des_Lettres_et_des_Langues</v>
      </c>
    </row>
    <row r="551" spans="1:10">
      <c r="A551" s="19" t="s">
        <v>1100</v>
      </c>
      <c r="B551" s="20" t="s">
        <v>918</v>
      </c>
      <c r="C551" s="19" t="s">
        <v>1101</v>
      </c>
      <c r="D551" s="19" t="s">
        <v>1102</v>
      </c>
      <c r="E551" s="18" t="s">
        <v>843</v>
      </c>
      <c r="F551" s="19" t="s">
        <v>998</v>
      </c>
      <c r="G551" s="35" t="str">
        <f t="shared" si="4"/>
        <v>Université_de_GhardaïaFaculté_des_Lettres_et_des_Langues</v>
      </c>
    </row>
    <row r="552" spans="1:10">
      <c r="A552" s="19" t="s">
        <v>1100</v>
      </c>
      <c r="B552" s="20" t="s">
        <v>918</v>
      </c>
      <c r="C552" s="19" t="s">
        <v>1101</v>
      </c>
      <c r="D552" s="19" t="s">
        <v>1102</v>
      </c>
      <c r="E552" s="18" t="s">
        <v>843</v>
      </c>
      <c r="F552" s="19" t="s">
        <v>1107</v>
      </c>
      <c r="G552" s="35" t="str">
        <f t="shared" si="4"/>
        <v>Université_de_GhardaïaFaculté_des_Lettres_et_des_Langues</v>
      </c>
    </row>
    <row r="553" spans="1:10">
      <c r="A553" s="19" t="s">
        <v>1100</v>
      </c>
      <c r="B553" s="20" t="s">
        <v>918</v>
      </c>
      <c r="C553" s="19" t="s">
        <v>1101</v>
      </c>
      <c r="D553" s="19" t="s">
        <v>1102</v>
      </c>
      <c r="E553" s="18" t="s">
        <v>843</v>
      </c>
      <c r="F553" s="19" t="s">
        <v>870</v>
      </c>
      <c r="G553" s="35" t="str">
        <f t="shared" si="4"/>
        <v>Université_de_GhardaïaFaculté_des_Lettres_et_des_Langues</v>
      </c>
    </row>
    <row r="554" spans="1:10">
      <c r="A554" s="19" t="s">
        <v>1100</v>
      </c>
      <c r="B554" s="20" t="s">
        <v>918</v>
      </c>
      <c r="C554" s="19" t="s">
        <v>1101</v>
      </c>
      <c r="D554" s="19" t="s">
        <v>1102</v>
      </c>
      <c r="E554" s="18" t="s">
        <v>1077</v>
      </c>
      <c r="F554" s="19" t="s">
        <v>861</v>
      </c>
      <c r="G554" s="35" t="str">
        <f t="shared" si="4"/>
        <v>Université_de_GhardaïaFaculté_des_Sciences_de_la_Nature_et_de_la_Vie_et_des_Sciences_de_la_Terre</v>
      </c>
    </row>
    <row r="555" spans="1:10">
      <c r="A555" s="19" t="s">
        <v>1100</v>
      </c>
      <c r="B555" s="20" t="s">
        <v>918</v>
      </c>
      <c r="C555" s="19" t="s">
        <v>1101</v>
      </c>
      <c r="D555" s="19" t="s">
        <v>1102</v>
      </c>
      <c r="E555" s="18" t="s">
        <v>1077</v>
      </c>
      <c r="F555" s="19" t="s">
        <v>995</v>
      </c>
      <c r="G555" s="35" t="str">
        <f t="shared" si="4"/>
        <v>Université_de_GhardaïaFaculté_des_Sciences_de_la_Nature_et_de_la_Vie_et_des_Sciences_de_la_Terre</v>
      </c>
    </row>
    <row r="556" spans="1:10">
      <c r="A556" s="19" t="s">
        <v>1100</v>
      </c>
      <c r="B556" s="20" t="s">
        <v>918</v>
      </c>
      <c r="C556" s="19" t="s">
        <v>1101</v>
      </c>
      <c r="D556" s="19" t="s">
        <v>1102</v>
      </c>
      <c r="E556" s="18" t="s">
        <v>850</v>
      </c>
      <c r="F556" s="19" t="s">
        <v>1108</v>
      </c>
      <c r="G556" s="35" t="str">
        <f t="shared" si="4"/>
        <v>Université_de_GhardaïaFaculté_des_Sciences_Economiques,_Commerciales_et_des_Sciences_de_Gestion</v>
      </c>
    </row>
    <row r="557" spans="1:10">
      <c r="A557" s="19" t="s">
        <v>1100</v>
      </c>
      <c r="B557" s="20" t="s">
        <v>918</v>
      </c>
      <c r="C557" s="19" t="s">
        <v>1101</v>
      </c>
      <c r="D557" s="19" t="s">
        <v>1102</v>
      </c>
      <c r="E557" s="18" t="s">
        <v>850</v>
      </c>
      <c r="F557" s="19" t="s">
        <v>1109</v>
      </c>
      <c r="G557" s="35" t="str">
        <f t="shared" si="4"/>
        <v>Université_de_GhardaïaFaculté_des_Sciences_Economiques,_Commerciales_et_des_Sciences_de_Gestion</v>
      </c>
    </row>
    <row r="558" spans="1:10">
      <c r="A558" s="19" t="s">
        <v>1100</v>
      </c>
      <c r="B558" s="20" t="s">
        <v>918</v>
      </c>
      <c r="C558" s="19" t="s">
        <v>1101</v>
      </c>
      <c r="D558" s="19" t="s">
        <v>1102</v>
      </c>
      <c r="E558" s="18" t="s">
        <v>850</v>
      </c>
      <c r="F558" s="19" t="s">
        <v>1110</v>
      </c>
      <c r="G558" s="35" t="str">
        <f t="shared" si="4"/>
        <v>Université_de_GhardaïaFaculté_des_Sciences_Economiques,_Commerciales_et_des_Sciences_de_Gestion</v>
      </c>
    </row>
    <row r="559" spans="1:10">
      <c r="A559" s="19" t="s">
        <v>1100</v>
      </c>
      <c r="B559" s="20" t="s">
        <v>918</v>
      </c>
      <c r="C559" s="19" t="s">
        <v>1101</v>
      </c>
      <c r="D559" s="19" t="s">
        <v>1102</v>
      </c>
      <c r="E559" s="18" t="s">
        <v>973</v>
      </c>
      <c r="F559" s="36" t="s">
        <v>1104</v>
      </c>
      <c r="G559" s="35" t="str">
        <f t="shared" si="4"/>
        <v>Université_de_GhardaïaFaculté_des_Sciences_et_de_la_Technologie</v>
      </c>
    </row>
    <row r="560" spans="1:10">
      <c r="A560" s="19" t="s">
        <v>1100</v>
      </c>
      <c r="B560" s="20" t="s">
        <v>918</v>
      </c>
      <c r="C560" s="19" t="s">
        <v>1101</v>
      </c>
      <c r="D560" s="19" t="s">
        <v>1102</v>
      </c>
      <c r="E560" s="18" t="s">
        <v>973</v>
      </c>
      <c r="F560" s="19" t="s">
        <v>1105</v>
      </c>
      <c r="G560" s="35" t="str">
        <f t="shared" si="4"/>
        <v>Université_de_GhardaïaFaculté_des_Sciences_et_de_la_Technologie</v>
      </c>
    </row>
    <row r="561" spans="1:7">
      <c r="A561" s="19" t="s">
        <v>1111</v>
      </c>
      <c r="B561" s="20" t="s">
        <v>918</v>
      </c>
      <c r="C561" s="19" t="s">
        <v>1112</v>
      </c>
      <c r="D561" s="19" t="s">
        <v>1113</v>
      </c>
      <c r="E561" s="18" t="s">
        <v>871</v>
      </c>
      <c r="F561" s="19" t="s">
        <v>839</v>
      </c>
      <c r="G561" s="35" t="str">
        <f t="shared" si="4"/>
        <v>Université_de_Khemis_MilianaFaculté_de_Droit_et_des_Sciences_Politiques</v>
      </c>
    </row>
    <row r="562" spans="1:7">
      <c r="A562" s="19" t="s">
        <v>1111</v>
      </c>
      <c r="B562" s="20" t="s">
        <v>918</v>
      </c>
      <c r="C562" s="19" t="s">
        <v>1112</v>
      </c>
      <c r="D562" s="19" t="s">
        <v>1113</v>
      </c>
      <c r="E562" s="18" t="s">
        <v>843</v>
      </c>
      <c r="F562" s="19" t="s">
        <v>1114</v>
      </c>
      <c r="G562" s="35" t="str">
        <f t="shared" si="4"/>
        <v>Université_de_Khemis_MilianaFaculté_des_Lettres_et_des_Langues</v>
      </c>
    </row>
    <row r="563" spans="1:7">
      <c r="A563" s="19" t="s">
        <v>1111</v>
      </c>
      <c r="B563" s="20" t="s">
        <v>918</v>
      </c>
      <c r="C563" s="19" t="s">
        <v>1112</v>
      </c>
      <c r="D563" s="19" t="s">
        <v>1113</v>
      </c>
      <c r="E563" s="18" t="s">
        <v>843</v>
      </c>
      <c r="F563" s="19" t="s">
        <v>1508</v>
      </c>
      <c r="G563" s="35" t="str">
        <f t="shared" si="4"/>
        <v>Université_de_Khemis_MilianaFaculté_des_Lettres_et_des_Langues</v>
      </c>
    </row>
    <row r="564" spans="1:7">
      <c r="A564" s="19" t="s">
        <v>1111</v>
      </c>
      <c r="B564" s="20" t="s">
        <v>918</v>
      </c>
      <c r="C564" s="19" t="s">
        <v>1112</v>
      </c>
      <c r="D564" s="19" t="s">
        <v>1113</v>
      </c>
      <c r="E564" s="18" t="s">
        <v>1077</v>
      </c>
      <c r="F564" s="19" t="s">
        <v>1117</v>
      </c>
      <c r="G564" s="35" t="str">
        <f t="shared" si="4"/>
        <v>Université_de_Khemis_MilianaFaculté_des_Sciences_de_la_Nature_et_de_la_Vie_et_des_Sciences_de_la_Terre</v>
      </c>
    </row>
    <row r="565" spans="1:7">
      <c r="A565" s="19" t="s">
        <v>1111</v>
      </c>
      <c r="B565" s="20" t="s">
        <v>918</v>
      </c>
      <c r="C565" s="19" t="s">
        <v>1112</v>
      </c>
      <c r="D565" s="19" t="s">
        <v>1113</v>
      </c>
      <c r="E565" s="18" t="s">
        <v>1077</v>
      </c>
      <c r="F565" s="19" t="s">
        <v>1118</v>
      </c>
      <c r="G565" s="35" t="str">
        <f t="shared" si="4"/>
        <v>Université_de_Khemis_MilianaFaculté_des_Sciences_de_la_Nature_et_de_la_Vie_et_des_Sciences_de_la_Terre</v>
      </c>
    </row>
    <row r="566" spans="1:7">
      <c r="A566" s="19" t="s">
        <v>1111</v>
      </c>
      <c r="B566" s="20" t="s">
        <v>918</v>
      </c>
      <c r="C566" s="19" t="s">
        <v>1112</v>
      </c>
      <c r="D566" s="19" t="s">
        <v>1113</v>
      </c>
      <c r="E566" s="18" t="s">
        <v>1077</v>
      </c>
      <c r="F566" s="19" t="s">
        <v>1120</v>
      </c>
      <c r="G566" s="35" t="str">
        <f t="shared" si="4"/>
        <v>Université_de_Khemis_MilianaFaculté_des_Sciences_de_la_Nature_et_de_la_Vie_et_des_Sciences_de_la_Terre</v>
      </c>
    </row>
    <row r="567" spans="1:7">
      <c r="A567" s="19" t="s">
        <v>1111</v>
      </c>
      <c r="B567" s="20" t="s">
        <v>918</v>
      </c>
      <c r="C567" s="19" t="s">
        <v>1112</v>
      </c>
      <c r="D567" s="19" t="s">
        <v>1113</v>
      </c>
      <c r="E567" s="18" t="s">
        <v>850</v>
      </c>
      <c r="F567" s="19" t="s">
        <v>851</v>
      </c>
      <c r="G567" s="35" t="str">
        <f t="shared" si="4"/>
        <v>Université_de_Khemis_MilianaFaculté_des_Sciences_Economiques,_Commerciales_et_des_Sciences_de_Gestion</v>
      </c>
    </row>
    <row r="568" spans="1:7">
      <c r="A568" s="19" t="s">
        <v>1111</v>
      </c>
      <c r="B568" s="20" t="s">
        <v>918</v>
      </c>
      <c r="C568" s="19" t="s">
        <v>1112</v>
      </c>
      <c r="D568" s="19" t="s">
        <v>1113</v>
      </c>
      <c r="E568" s="18" t="s">
        <v>850</v>
      </c>
      <c r="F568" s="19" t="s">
        <v>852</v>
      </c>
      <c r="G568" s="35" t="str">
        <f t="shared" si="4"/>
        <v>Université_de_Khemis_MilianaFaculté_des_Sciences_Economiques,_Commerciales_et_des_Sciences_de_Gestion</v>
      </c>
    </row>
    <row r="569" spans="1:7">
      <c r="A569" s="19" t="s">
        <v>1111</v>
      </c>
      <c r="B569" s="20" t="s">
        <v>918</v>
      </c>
      <c r="C569" s="19" t="s">
        <v>1112</v>
      </c>
      <c r="D569" s="19" t="s">
        <v>1113</v>
      </c>
      <c r="E569" s="18" t="s">
        <v>850</v>
      </c>
      <c r="F569" s="19" t="s">
        <v>854</v>
      </c>
      <c r="G569" s="35" t="str">
        <f t="shared" si="4"/>
        <v>Université_de_Khemis_MilianaFaculté_des_Sciences_Economiques,_Commerciales_et_des_Sciences_de_Gestion</v>
      </c>
    </row>
    <row r="570" spans="1:7">
      <c r="A570" s="19" t="s">
        <v>1111</v>
      </c>
      <c r="B570" s="20" t="s">
        <v>918</v>
      </c>
      <c r="C570" s="19" t="s">
        <v>1112</v>
      </c>
      <c r="D570" s="19" t="s">
        <v>1113</v>
      </c>
      <c r="E570" s="18" t="s">
        <v>973</v>
      </c>
      <c r="F570" s="19" t="s">
        <v>1115</v>
      </c>
      <c r="G570" s="35" t="str">
        <f t="shared" si="4"/>
        <v>Université_de_Khemis_MilianaFaculté_des_Sciences_et_de_la_Technologie</v>
      </c>
    </row>
    <row r="571" spans="1:7">
      <c r="A571" s="19" t="s">
        <v>1111</v>
      </c>
      <c r="B571" s="20" t="s">
        <v>918</v>
      </c>
      <c r="C571" s="19" t="s">
        <v>1112</v>
      </c>
      <c r="D571" s="19" t="s">
        <v>1113</v>
      </c>
      <c r="E571" s="18" t="s">
        <v>973</v>
      </c>
      <c r="F571" s="19" t="s">
        <v>1509</v>
      </c>
      <c r="G571" s="35" t="str">
        <f t="shared" si="4"/>
        <v>Université_de_Khemis_MilianaFaculté_des_Sciences_et_de_la_Technologie</v>
      </c>
    </row>
    <row r="572" spans="1:7">
      <c r="A572" s="19" t="s">
        <v>1111</v>
      </c>
      <c r="B572" s="20" t="s">
        <v>918</v>
      </c>
      <c r="C572" s="19" t="s">
        <v>1112</v>
      </c>
      <c r="D572" s="19" t="s">
        <v>1113</v>
      </c>
      <c r="E572" s="18" t="s">
        <v>973</v>
      </c>
      <c r="F572" s="19" t="s">
        <v>1119</v>
      </c>
      <c r="G572" s="35" t="str">
        <f t="shared" si="4"/>
        <v>Université_de_Khemis_MilianaFaculté_des_Sciences_et_de_la_Technologie</v>
      </c>
    </row>
    <row r="573" spans="1:7">
      <c r="A573" s="19" t="s">
        <v>1111</v>
      </c>
      <c r="B573" s="20" t="s">
        <v>918</v>
      </c>
      <c r="C573" s="19" t="s">
        <v>1112</v>
      </c>
      <c r="D573" s="19" t="s">
        <v>1113</v>
      </c>
      <c r="E573" s="18" t="s">
        <v>1064</v>
      </c>
      <c r="F573" s="19" t="s">
        <v>1121</v>
      </c>
      <c r="G573" s="35" t="str">
        <f t="shared" si="4"/>
        <v>Université_de_Khemis_MilianaFaculté_des_Sciences_Sociales_et_Humaines</v>
      </c>
    </row>
    <row r="574" spans="1:7">
      <c r="A574" s="19" t="s">
        <v>1111</v>
      </c>
      <c r="B574" s="20" t="s">
        <v>918</v>
      </c>
      <c r="C574" s="19" t="s">
        <v>1112</v>
      </c>
      <c r="D574" s="19" t="s">
        <v>1113</v>
      </c>
      <c r="E574" s="18" t="s">
        <v>1064</v>
      </c>
      <c r="F574" s="19" t="s">
        <v>856</v>
      </c>
      <c r="G574" s="35" t="str">
        <f t="shared" si="4"/>
        <v>Université_de_Khemis_MilianaFaculté_des_Sciences_Sociales_et_Humaines</v>
      </c>
    </row>
    <row r="575" spans="1:7">
      <c r="A575" s="19" t="s">
        <v>1111</v>
      </c>
      <c r="B575" s="20" t="s">
        <v>918</v>
      </c>
      <c r="C575" s="19" t="s">
        <v>1112</v>
      </c>
      <c r="D575" s="19" t="s">
        <v>1113</v>
      </c>
      <c r="E575" s="18" t="s">
        <v>999</v>
      </c>
      <c r="F575" s="36" t="s">
        <v>1510</v>
      </c>
      <c r="G575" s="35" t="str">
        <f t="shared" si="4"/>
        <v>Université_de_Khemis_MilianaInstitut_des_Sciences_et_Techniques_des_Activités_Physiques_et_Sportifs</v>
      </c>
    </row>
    <row r="576" spans="1:7">
      <c r="A576" s="19" t="s">
        <v>1111</v>
      </c>
      <c r="B576" s="20" t="s">
        <v>918</v>
      </c>
      <c r="C576" s="19" t="s">
        <v>1112</v>
      </c>
      <c r="D576" s="19" t="s">
        <v>1113</v>
      </c>
      <c r="E576" s="18" t="s">
        <v>999</v>
      </c>
      <c r="F576" s="19" t="s">
        <v>1116</v>
      </c>
      <c r="G576" s="35" t="str">
        <f t="shared" ref="G576:G639" si="5">CONCATENATE(SUBSTITUTE(C576," ","_"),SUBSTITUTE(E576," ","_"))</f>
        <v>Université_de_Khemis_MilianaInstitut_des_Sciences_et_Techniques_des_Activités_Physiques_et_Sportifs</v>
      </c>
    </row>
    <row r="577" spans="1:7">
      <c r="A577" s="19" t="s">
        <v>1122</v>
      </c>
      <c r="B577" s="20" t="s">
        <v>832</v>
      </c>
      <c r="C577" s="19" t="s">
        <v>1123</v>
      </c>
      <c r="D577" s="19" t="s">
        <v>1124</v>
      </c>
      <c r="E577" s="18" t="s">
        <v>871</v>
      </c>
      <c r="F577" s="19" t="s">
        <v>839</v>
      </c>
      <c r="G577" s="35" t="str">
        <f t="shared" si="5"/>
        <v>Université_de_KhenchelaFaculté_de_Droit_et_des_Sciences_Politiques</v>
      </c>
    </row>
    <row r="578" spans="1:7">
      <c r="A578" s="19" t="s">
        <v>1122</v>
      </c>
      <c r="B578" s="20" t="s">
        <v>832</v>
      </c>
      <c r="C578" s="19" t="s">
        <v>1123</v>
      </c>
      <c r="D578" s="19" t="s">
        <v>1124</v>
      </c>
      <c r="E578" s="18" t="s">
        <v>871</v>
      </c>
      <c r="F578" s="19" t="s">
        <v>855</v>
      </c>
      <c r="G578" s="35" t="str">
        <f t="shared" si="5"/>
        <v>Université_de_KhenchelaFaculté_de_Droit_et_des_Sciences_Politiques</v>
      </c>
    </row>
    <row r="579" spans="1:7">
      <c r="A579" s="19" t="s">
        <v>1122</v>
      </c>
      <c r="B579" s="20" t="s">
        <v>832</v>
      </c>
      <c r="C579" s="19" t="s">
        <v>1123</v>
      </c>
      <c r="D579" s="19" t="s">
        <v>1124</v>
      </c>
      <c r="E579" s="18" t="s">
        <v>880</v>
      </c>
      <c r="F579" s="19" t="s">
        <v>990</v>
      </c>
      <c r="G579" s="35" t="str">
        <f t="shared" si="5"/>
        <v>Université_de_KhenchelaFaculté_des_Lettres_et_Langues </v>
      </c>
    </row>
    <row r="580" spans="1:7">
      <c r="A580" s="19" t="s">
        <v>1122</v>
      </c>
      <c r="B580" s="20" t="s">
        <v>832</v>
      </c>
      <c r="C580" s="19" t="s">
        <v>1123</v>
      </c>
      <c r="D580" s="19" t="s">
        <v>1124</v>
      </c>
      <c r="E580" s="18" t="s">
        <v>880</v>
      </c>
      <c r="F580" s="19" t="s">
        <v>848</v>
      </c>
      <c r="G580" s="35" t="str">
        <f t="shared" si="5"/>
        <v>Université_de_KhenchelaFaculté_des_Lettres_et_Langues </v>
      </c>
    </row>
    <row r="581" spans="1:7">
      <c r="A581" s="19" t="s">
        <v>1122</v>
      </c>
      <c r="B581" s="20" t="s">
        <v>832</v>
      </c>
      <c r="C581" s="19" t="s">
        <v>1123</v>
      </c>
      <c r="D581" s="19" t="s">
        <v>1124</v>
      </c>
      <c r="E581" s="18" t="s">
        <v>877</v>
      </c>
      <c r="F581" s="19" t="s">
        <v>861</v>
      </c>
      <c r="G581" s="35" t="str">
        <f t="shared" si="5"/>
        <v>Université_de_KhenchelaFaculté_des_Sciences_de_la_Nature_et_de_la_Vie_</v>
      </c>
    </row>
    <row r="582" spans="1:7">
      <c r="A582" s="19" t="s">
        <v>1122</v>
      </c>
      <c r="B582" s="20" t="s">
        <v>832</v>
      </c>
      <c r="C582" s="19" t="s">
        <v>1123</v>
      </c>
      <c r="D582" s="19" t="s">
        <v>1124</v>
      </c>
      <c r="E582" s="18" t="s">
        <v>877</v>
      </c>
      <c r="F582" s="19" t="s">
        <v>1125</v>
      </c>
      <c r="G582" s="35" t="str">
        <f t="shared" si="5"/>
        <v>Université_de_KhenchelaFaculté_des_Sciences_de_la_Nature_et_de_la_Vie_</v>
      </c>
    </row>
    <row r="583" spans="1:7">
      <c r="A583" s="19" t="s">
        <v>1122</v>
      </c>
      <c r="B583" s="20" t="s">
        <v>832</v>
      </c>
      <c r="C583" s="19" t="s">
        <v>1123</v>
      </c>
      <c r="D583" s="19" t="s">
        <v>1124</v>
      </c>
      <c r="E583" s="18" t="s">
        <v>877</v>
      </c>
      <c r="F583" s="19" t="s">
        <v>1126</v>
      </c>
      <c r="G583" s="35" t="str">
        <f t="shared" si="5"/>
        <v>Université_de_KhenchelaFaculté_des_Sciences_de_la_Nature_et_de_la_Vie_</v>
      </c>
    </row>
    <row r="584" spans="1:7">
      <c r="A584" s="19" t="s">
        <v>1122</v>
      </c>
      <c r="B584" s="20" t="s">
        <v>832</v>
      </c>
      <c r="C584" s="19" t="s">
        <v>1123</v>
      </c>
      <c r="D584" s="19" t="s">
        <v>1124</v>
      </c>
      <c r="E584" s="18" t="s">
        <v>877</v>
      </c>
      <c r="F584" s="19" t="s">
        <v>849</v>
      </c>
      <c r="G584" s="35" t="str">
        <f t="shared" si="5"/>
        <v>Université_de_KhenchelaFaculté_des_Sciences_de_la_Nature_et_de_la_Vie_</v>
      </c>
    </row>
    <row r="585" spans="1:7">
      <c r="A585" s="19" t="s">
        <v>1122</v>
      </c>
      <c r="B585" s="20" t="s">
        <v>832</v>
      </c>
      <c r="C585" s="19" t="s">
        <v>1123</v>
      </c>
      <c r="D585" s="19" t="s">
        <v>1124</v>
      </c>
      <c r="E585" s="18" t="s">
        <v>850</v>
      </c>
      <c r="F585" s="19" t="s">
        <v>851</v>
      </c>
      <c r="G585" s="35" t="str">
        <f t="shared" si="5"/>
        <v>Université_de_KhenchelaFaculté_des_Sciences_Economiques,_Commerciales_et_des_Sciences_de_Gestion</v>
      </c>
    </row>
    <row r="586" spans="1:7">
      <c r="A586" s="19" t="s">
        <v>1122</v>
      </c>
      <c r="B586" s="20" t="s">
        <v>832</v>
      </c>
      <c r="C586" s="19" t="s">
        <v>1123</v>
      </c>
      <c r="D586" s="19" t="s">
        <v>1124</v>
      </c>
      <c r="E586" s="18" t="s">
        <v>850</v>
      </c>
      <c r="F586" s="19" t="s">
        <v>852</v>
      </c>
      <c r="G586" s="35" t="str">
        <f t="shared" si="5"/>
        <v>Université_de_KhenchelaFaculté_des_Sciences_Economiques,_Commerciales_et_des_Sciences_de_Gestion</v>
      </c>
    </row>
    <row r="587" spans="1:7">
      <c r="A587" s="19" t="s">
        <v>1122</v>
      </c>
      <c r="B587" s="20" t="s">
        <v>832</v>
      </c>
      <c r="C587" s="19" t="s">
        <v>1123</v>
      </c>
      <c r="D587" s="19" t="s">
        <v>1124</v>
      </c>
      <c r="E587" s="18" t="s">
        <v>850</v>
      </c>
      <c r="F587" s="19" t="s">
        <v>854</v>
      </c>
      <c r="G587" s="35" t="str">
        <f t="shared" si="5"/>
        <v>Université_de_KhenchelaFaculté_des_Sciences_Economiques,_Commerciales_et_des_Sciences_de_Gestion</v>
      </c>
    </row>
    <row r="588" spans="1:7">
      <c r="A588" s="19" t="s">
        <v>1122</v>
      </c>
      <c r="B588" s="20" t="s">
        <v>832</v>
      </c>
      <c r="C588" s="19" t="s">
        <v>1123</v>
      </c>
      <c r="D588" s="19" t="s">
        <v>1124</v>
      </c>
      <c r="E588" s="18" t="s">
        <v>973</v>
      </c>
      <c r="F588" s="36" t="s">
        <v>974</v>
      </c>
      <c r="G588" s="35" t="str">
        <f t="shared" si="5"/>
        <v>Université_de_KhenchelaFaculté_des_Sciences_et_de_la_Technologie</v>
      </c>
    </row>
    <row r="589" spans="1:7">
      <c r="A589" s="19" t="s">
        <v>1122</v>
      </c>
      <c r="B589" s="20" t="s">
        <v>832</v>
      </c>
      <c r="C589" s="19" t="s">
        <v>1123</v>
      </c>
      <c r="D589" s="19" t="s">
        <v>1124</v>
      </c>
      <c r="E589" s="18" t="s">
        <v>973</v>
      </c>
      <c r="F589" s="19" t="s">
        <v>869</v>
      </c>
      <c r="G589" s="35" t="str">
        <f t="shared" si="5"/>
        <v>Université_de_KhenchelaFaculté_des_Sciences_et_de_la_Technologie</v>
      </c>
    </row>
    <row r="590" spans="1:7">
      <c r="A590" s="19" t="s">
        <v>1122</v>
      </c>
      <c r="B590" s="20" t="s">
        <v>832</v>
      </c>
      <c r="C590" s="19" t="s">
        <v>1123</v>
      </c>
      <c r="D590" s="19" t="s">
        <v>1124</v>
      </c>
      <c r="E590" s="18" t="s">
        <v>973</v>
      </c>
      <c r="F590" s="19" t="s">
        <v>1127</v>
      </c>
      <c r="G590" s="35" t="str">
        <f t="shared" si="5"/>
        <v>Université_de_KhenchelaFaculté_des_Sciences_et_de_la_Technologie</v>
      </c>
    </row>
    <row r="591" spans="1:7">
      <c r="A591" s="19" t="s">
        <v>1122</v>
      </c>
      <c r="B591" s="20" t="s">
        <v>832</v>
      </c>
      <c r="C591" s="19" t="s">
        <v>1123</v>
      </c>
      <c r="D591" s="19" t="s">
        <v>1124</v>
      </c>
      <c r="E591" s="18" t="s">
        <v>1064</v>
      </c>
      <c r="F591" s="19" t="s">
        <v>938</v>
      </c>
      <c r="G591" s="35" t="str">
        <f t="shared" si="5"/>
        <v>Université_de_KhenchelaFaculté_des_Sciences_Sociales_et_Humaines</v>
      </c>
    </row>
    <row r="592" spans="1:7">
      <c r="A592" s="19" t="s">
        <v>1122</v>
      </c>
      <c r="B592" s="20" t="s">
        <v>832</v>
      </c>
      <c r="C592" s="19" t="s">
        <v>1123</v>
      </c>
      <c r="D592" s="19" t="s">
        <v>1124</v>
      </c>
      <c r="E592" s="18" t="s">
        <v>1064</v>
      </c>
      <c r="F592" s="19" t="s">
        <v>856</v>
      </c>
      <c r="G592" s="35" t="str">
        <f t="shared" si="5"/>
        <v>Université_de_KhenchelaFaculté_des_Sciences_Sociales_et_Humaines</v>
      </c>
    </row>
    <row r="593" spans="1:7">
      <c r="A593" s="19" t="s">
        <v>1128</v>
      </c>
      <c r="B593" s="20" t="s">
        <v>892</v>
      </c>
      <c r="C593" s="19" t="s">
        <v>1129</v>
      </c>
      <c r="D593" s="19" t="s">
        <v>1130</v>
      </c>
      <c r="E593" s="18" t="s">
        <v>1135</v>
      </c>
      <c r="F593" s="19"/>
      <c r="G593" s="35" t="str">
        <f t="shared" si="5"/>
        <v>Université_de_MascaraFaculté_des_Droits_et_des_Sciences_Politiques</v>
      </c>
    </row>
    <row r="594" spans="1:7">
      <c r="A594" s="19" t="s">
        <v>1128</v>
      </c>
      <c r="B594" s="20" t="s">
        <v>892</v>
      </c>
      <c r="C594" s="19" t="s">
        <v>1129</v>
      </c>
      <c r="D594" s="19" t="s">
        <v>1130</v>
      </c>
      <c r="E594" s="18" t="s">
        <v>843</v>
      </c>
      <c r="F594" s="19" t="s">
        <v>989</v>
      </c>
      <c r="G594" s="35" t="str">
        <f t="shared" si="5"/>
        <v>Université_de_MascaraFaculté_des_Lettres_et_des_Langues</v>
      </c>
    </row>
    <row r="595" spans="1:7">
      <c r="A595" s="19" t="s">
        <v>1128</v>
      </c>
      <c r="B595" s="20" t="s">
        <v>892</v>
      </c>
      <c r="C595" s="19" t="s">
        <v>1129</v>
      </c>
      <c r="D595" s="19" t="s">
        <v>1130</v>
      </c>
      <c r="E595" s="18" t="s">
        <v>843</v>
      </c>
      <c r="F595" s="19" t="s">
        <v>1511</v>
      </c>
      <c r="G595" s="35" t="str">
        <f t="shared" si="5"/>
        <v>Université_de_MascaraFaculté_des_Lettres_et_des_Langues</v>
      </c>
    </row>
    <row r="596" spans="1:7">
      <c r="A596" s="19" t="s">
        <v>1128</v>
      </c>
      <c r="B596" s="20" t="s">
        <v>892</v>
      </c>
      <c r="C596" s="19" t="s">
        <v>1129</v>
      </c>
      <c r="D596" s="19" t="s">
        <v>1130</v>
      </c>
      <c r="E596" s="18" t="s">
        <v>843</v>
      </c>
      <c r="F596" s="19" t="s">
        <v>991</v>
      </c>
      <c r="G596" s="35" t="str">
        <f t="shared" si="5"/>
        <v>Université_de_MascaraFaculté_des_Lettres_et_des_Langues</v>
      </c>
    </row>
    <row r="597" spans="1:7">
      <c r="A597" s="19" t="s">
        <v>1128</v>
      </c>
      <c r="B597" s="20" t="s">
        <v>892</v>
      </c>
      <c r="C597" s="19" t="s">
        <v>1129</v>
      </c>
      <c r="D597" s="19" t="s">
        <v>1130</v>
      </c>
      <c r="E597" s="18" t="s">
        <v>877</v>
      </c>
      <c r="F597" s="19" t="s">
        <v>1131</v>
      </c>
      <c r="G597" s="35" t="str">
        <f t="shared" si="5"/>
        <v>Université_de_MascaraFaculté_des_Sciences_de_la_Nature_et_de_la_Vie_</v>
      </c>
    </row>
    <row r="598" spans="1:7">
      <c r="A598" s="19" t="s">
        <v>1128</v>
      </c>
      <c r="B598" s="20" t="s">
        <v>892</v>
      </c>
      <c r="C598" s="19" t="s">
        <v>1129</v>
      </c>
      <c r="D598" s="19" t="s">
        <v>1130</v>
      </c>
      <c r="E598" s="18" t="s">
        <v>877</v>
      </c>
      <c r="F598" s="19" t="s">
        <v>861</v>
      </c>
      <c r="G598" s="35" t="str">
        <f t="shared" si="5"/>
        <v>Université_de_MascaraFaculté_des_Sciences_de_la_Nature_et_de_la_Vie_</v>
      </c>
    </row>
    <row r="599" spans="1:7">
      <c r="A599" s="19" t="s">
        <v>1128</v>
      </c>
      <c r="B599" s="20" t="s">
        <v>892</v>
      </c>
      <c r="C599" s="19" t="s">
        <v>1129</v>
      </c>
      <c r="D599" s="19" t="s">
        <v>1130</v>
      </c>
      <c r="E599" s="18" t="s">
        <v>850</v>
      </c>
      <c r="F599" s="19" t="s">
        <v>851</v>
      </c>
      <c r="G599" s="35" t="str">
        <f t="shared" si="5"/>
        <v>Université_de_MascaraFaculté_des_Sciences_Economiques,_Commerciales_et_des_Sciences_de_Gestion</v>
      </c>
    </row>
    <row r="600" spans="1:7">
      <c r="A600" s="19" t="s">
        <v>1128</v>
      </c>
      <c r="B600" s="20" t="s">
        <v>892</v>
      </c>
      <c r="C600" s="19" t="s">
        <v>1129</v>
      </c>
      <c r="D600" s="19" t="s">
        <v>1130</v>
      </c>
      <c r="E600" s="18" t="s">
        <v>850</v>
      </c>
      <c r="F600" s="19" t="s">
        <v>852</v>
      </c>
      <c r="G600" s="35" t="str">
        <f t="shared" si="5"/>
        <v>Université_de_MascaraFaculté_des_Sciences_Economiques,_Commerciales_et_des_Sciences_de_Gestion</v>
      </c>
    </row>
    <row r="601" spans="1:7">
      <c r="A601" s="19" t="s">
        <v>1128</v>
      </c>
      <c r="B601" s="20" t="s">
        <v>892</v>
      </c>
      <c r="C601" s="19" t="s">
        <v>1129</v>
      </c>
      <c r="D601" s="19" t="s">
        <v>1130</v>
      </c>
      <c r="E601" s="18" t="s">
        <v>850</v>
      </c>
      <c r="F601" s="19" t="s">
        <v>854</v>
      </c>
      <c r="G601" s="35" t="str">
        <f t="shared" si="5"/>
        <v>Université_de_MascaraFaculté_des_Sciences_Economiques,_Commerciales_et_des_Sciences_de_Gestion</v>
      </c>
    </row>
    <row r="602" spans="1:7">
      <c r="A602" s="19" t="s">
        <v>1128</v>
      </c>
      <c r="B602" s="20" t="s">
        <v>892</v>
      </c>
      <c r="C602" s="19" t="s">
        <v>1129</v>
      </c>
      <c r="D602" s="19" t="s">
        <v>1130</v>
      </c>
      <c r="E602" s="18" t="s">
        <v>973</v>
      </c>
      <c r="F602" s="19" t="s">
        <v>1132</v>
      </c>
      <c r="G602" s="35" t="str">
        <f t="shared" si="5"/>
        <v>Université_de_MascaraFaculté_des_Sciences_et_de_la_Technologie</v>
      </c>
    </row>
    <row r="603" spans="1:7">
      <c r="A603" s="19" t="s">
        <v>1128</v>
      </c>
      <c r="B603" s="20" t="s">
        <v>892</v>
      </c>
      <c r="C603" s="19" t="s">
        <v>1129</v>
      </c>
      <c r="D603" s="19" t="s">
        <v>1130</v>
      </c>
      <c r="E603" s="18" t="s">
        <v>973</v>
      </c>
      <c r="F603" s="19" t="s">
        <v>1134</v>
      </c>
      <c r="G603" s="35" t="str">
        <f t="shared" si="5"/>
        <v>Université_de_MascaraFaculté_des_Sciences_et_de_la_Technologie</v>
      </c>
    </row>
    <row r="604" spans="1:7">
      <c r="A604" s="19" t="s">
        <v>1128</v>
      </c>
      <c r="B604" s="20" t="s">
        <v>892</v>
      </c>
      <c r="C604" s="19" t="s">
        <v>1129</v>
      </c>
      <c r="D604" s="19" t="s">
        <v>1130</v>
      </c>
      <c r="E604" s="18" t="s">
        <v>973</v>
      </c>
      <c r="F604" s="19" t="s">
        <v>1127</v>
      </c>
      <c r="G604" s="35" t="str">
        <f t="shared" si="5"/>
        <v>Université_de_MascaraFaculté_des_Sciences_et_de_la_Technologie</v>
      </c>
    </row>
    <row r="605" spans="1:7">
      <c r="A605" s="19" t="s">
        <v>1128</v>
      </c>
      <c r="B605" s="20" t="s">
        <v>892</v>
      </c>
      <c r="C605" s="19" t="s">
        <v>1129</v>
      </c>
      <c r="D605" s="19" t="s">
        <v>1130</v>
      </c>
      <c r="E605" s="18" t="s">
        <v>870</v>
      </c>
      <c r="F605" s="19" t="s">
        <v>905</v>
      </c>
      <c r="G605" s="35" t="str">
        <f t="shared" si="5"/>
        <v>Université_de_MascaraFaculté_des_Sciences_Humaines_et_Sociales</v>
      </c>
    </row>
    <row r="606" spans="1:7">
      <c r="A606" s="19" t="s">
        <v>1128</v>
      </c>
      <c r="B606" s="20" t="s">
        <v>892</v>
      </c>
      <c r="C606" s="19" t="s">
        <v>1129</v>
      </c>
      <c r="D606" s="19" t="s">
        <v>1130</v>
      </c>
      <c r="E606" s="18" t="s">
        <v>870</v>
      </c>
      <c r="F606" s="19" t="s">
        <v>1133</v>
      </c>
      <c r="G606" s="35" t="str">
        <f t="shared" si="5"/>
        <v>Université_de_MascaraFaculté_des_Sciences_Humaines_et_Sociales</v>
      </c>
    </row>
    <row r="607" spans="1:7">
      <c r="A607" s="19" t="s">
        <v>1128</v>
      </c>
      <c r="B607" s="20" t="s">
        <v>892</v>
      </c>
      <c r="C607" s="19" t="s">
        <v>1129</v>
      </c>
      <c r="D607" s="19" t="s">
        <v>1130</v>
      </c>
      <c r="E607" s="18" t="s">
        <v>870</v>
      </c>
      <c r="F607" s="19" t="s">
        <v>938</v>
      </c>
      <c r="G607" s="35" t="str">
        <f t="shared" si="5"/>
        <v>Université_de_MascaraFaculté_des_Sciences_Humaines_et_Sociales</v>
      </c>
    </row>
    <row r="608" spans="1:7">
      <c r="A608" s="19" t="s">
        <v>1128</v>
      </c>
      <c r="B608" s="20" t="s">
        <v>892</v>
      </c>
      <c r="C608" s="19" t="s">
        <v>1129</v>
      </c>
      <c r="D608" s="19" t="s">
        <v>1130</v>
      </c>
      <c r="E608" s="18" t="s">
        <v>870</v>
      </c>
      <c r="F608" s="19" t="s">
        <v>856</v>
      </c>
      <c r="G608" s="35" t="str">
        <f t="shared" si="5"/>
        <v>Université_de_MascaraFaculté_des_Sciences_Humaines_et_Sociales</v>
      </c>
    </row>
    <row r="609" spans="1:7">
      <c r="A609" s="19" t="s">
        <v>1136</v>
      </c>
      <c r="B609" s="20" t="s">
        <v>832</v>
      </c>
      <c r="C609" s="19" t="s">
        <v>1453</v>
      </c>
      <c r="D609" s="19" t="s">
        <v>1137</v>
      </c>
      <c r="E609" s="18" t="s">
        <v>871</v>
      </c>
      <c r="F609" s="19" t="s">
        <v>839</v>
      </c>
      <c r="G609" s="35" t="str">
        <f t="shared" si="5"/>
        <v>Université_de_MsilaFaculté_de_Droit_et_des_Sciences_Politiques</v>
      </c>
    </row>
    <row r="610" spans="1:7">
      <c r="A610" s="19" t="s">
        <v>1136</v>
      </c>
      <c r="B610" s="20" t="s">
        <v>832</v>
      </c>
      <c r="C610" s="19" t="s">
        <v>1453</v>
      </c>
      <c r="D610" s="19" t="s">
        <v>1137</v>
      </c>
      <c r="E610" s="18" t="s">
        <v>871</v>
      </c>
      <c r="F610" s="19" t="s">
        <v>855</v>
      </c>
      <c r="G610" s="35" t="str">
        <f t="shared" si="5"/>
        <v>Université_de_MsilaFaculté_de_Droit_et_des_Sciences_Politiques</v>
      </c>
    </row>
    <row r="611" spans="1:7">
      <c r="A611" s="19" t="s">
        <v>1136</v>
      </c>
      <c r="B611" s="20" t="s">
        <v>832</v>
      </c>
      <c r="C611" s="19" t="s">
        <v>1453</v>
      </c>
      <c r="D611" s="19" t="s">
        <v>1137</v>
      </c>
      <c r="E611" s="18" t="s">
        <v>840</v>
      </c>
      <c r="F611" s="19" t="s">
        <v>841</v>
      </c>
      <c r="G611" s="35" t="str">
        <f t="shared" si="5"/>
        <v>Université_de_MsilaFaculté_de_Technologie</v>
      </c>
    </row>
    <row r="612" spans="1:7">
      <c r="A612" s="19" t="s">
        <v>1136</v>
      </c>
      <c r="B612" s="20" t="s">
        <v>832</v>
      </c>
      <c r="C612" s="19" t="s">
        <v>1453</v>
      </c>
      <c r="D612" s="19" t="s">
        <v>1137</v>
      </c>
      <c r="E612" s="18" t="s">
        <v>840</v>
      </c>
      <c r="F612" s="19" t="s">
        <v>842</v>
      </c>
      <c r="G612" s="35" t="str">
        <f t="shared" si="5"/>
        <v>Université_de_MsilaFaculté_de_Technologie</v>
      </c>
    </row>
    <row r="613" spans="1:7">
      <c r="A613" s="19" t="s">
        <v>1136</v>
      </c>
      <c r="B613" s="20" t="s">
        <v>832</v>
      </c>
      <c r="C613" s="19" t="s">
        <v>1453</v>
      </c>
      <c r="D613" s="19" t="s">
        <v>1137</v>
      </c>
      <c r="E613" s="18" t="s">
        <v>840</v>
      </c>
      <c r="F613" s="19" t="s">
        <v>929</v>
      </c>
      <c r="G613" s="35" t="str">
        <f t="shared" si="5"/>
        <v>Université_de_MsilaFaculté_de_Technologie</v>
      </c>
    </row>
    <row r="614" spans="1:7">
      <c r="A614" s="19" t="s">
        <v>1136</v>
      </c>
      <c r="B614" s="20" t="s">
        <v>832</v>
      </c>
      <c r="C614" s="19" t="s">
        <v>1453</v>
      </c>
      <c r="D614" s="19" t="s">
        <v>1137</v>
      </c>
      <c r="E614" s="18" t="s">
        <v>840</v>
      </c>
      <c r="F614" s="19" t="s">
        <v>1145</v>
      </c>
      <c r="G614" s="35" t="str">
        <f t="shared" si="5"/>
        <v>Université_de_MsilaFaculté_de_Technologie</v>
      </c>
    </row>
    <row r="615" spans="1:7">
      <c r="A615" s="19" t="s">
        <v>1136</v>
      </c>
      <c r="B615" s="20" t="s">
        <v>832</v>
      </c>
      <c r="C615" s="19" t="s">
        <v>1453</v>
      </c>
      <c r="D615" s="19" t="s">
        <v>1137</v>
      </c>
      <c r="E615" s="18" t="s">
        <v>840</v>
      </c>
      <c r="F615" s="19" t="s">
        <v>962</v>
      </c>
      <c r="G615" s="35" t="str">
        <f t="shared" si="5"/>
        <v>Université_de_MsilaFaculté_de_Technologie</v>
      </c>
    </row>
    <row r="616" spans="1:7">
      <c r="A616" s="19" t="s">
        <v>1136</v>
      </c>
      <c r="B616" s="20" t="s">
        <v>832</v>
      </c>
      <c r="C616" s="19" t="s">
        <v>1453</v>
      </c>
      <c r="D616" s="19" t="s">
        <v>1137</v>
      </c>
      <c r="E616" s="18" t="s">
        <v>843</v>
      </c>
      <c r="F616" s="36" t="s">
        <v>990</v>
      </c>
      <c r="G616" s="35" t="str">
        <f t="shared" si="5"/>
        <v>Université_de_MsilaFaculté_des_Lettres_et_des_Langues</v>
      </c>
    </row>
    <row r="617" spans="1:7">
      <c r="A617" s="19" t="s">
        <v>1136</v>
      </c>
      <c r="B617" s="20" t="s">
        <v>832</v>
      </c>
      <c r="C617" s="19" t="s">
        <v>1453</v>
      </c>
      <c r="D617" s="19" t="s">
        <v>1137</v>
      </c>
      <c r="E617" s="18" t="s">
        <v>843</v>
      </c>
      <c r="F617" s="19" t="s">
        <v>1139</v>
      </c>
      <c r="G617" s="35" t="str">
        <f t="shared" si="5"/>
        <v>Université_de_MsilaFaculté_des_Lettres_et_des_Langues</v>
      </c>
    </row>
    <row r="618" spans="1:7">
      <c r="A618" s="19" t="s">
        <v>1136</v>
      </c>
      <c r="B618" s="20" t="s">
        <v>832</v>
      </c>
      <c r="C618" s="19" t="s">
        <v>1453</v>
      </c>
      <c r="D618" s="19" t="s">
        <v>1137</v>
      </c>
      <c r="E618" s="18" t="s">
        <v>843</v>
      </c>
      <c r="F618" s="19" t="s">
        <v>1140</v>
      </c>
      <c r="G618" s="35" t="str">
        <f t="shared" si="5"/>
        <v>Université_de_MsilaFaculté_des_Lettres_et_des_Langues</v>
      </c>
    </row>
    <row r="619" spans="1:7">
      <c r="A619" s="19" t="s">
        <v>1136</v>
      </c>
      <c r="B619" s="20" t="s">
        <v>832</v>
      </c>
      <c r="C619" s="19" t="s">
        <v>1453</v>
      </c>
      <c r="D619" s="19" t="s">
        <v>1137</v>
      </c>
      <c r="E619" s="18" t="s">
        <v>1141</v>
      </c>
      <c r="F619" s="19" t="s">
        <v>881</v>
      </c>
      <c r="G619" s="35" t="str">
        <f t="shared" si="5"/>
        <v>Université_de_MsilaFaculté_des_Mathématiques_et_de_l’Informatique</v>
      </c>
    </row>
    <row r="620" spans="1:7">
      <c r="A620" s="19" t="s">
        <v>1136</v>
      </c>
      <c r="B620" s="20" t="s">
        <v>832</v>
      </c>
      <c r="C620" s="19" t="s">
        <v>1453</v>
      </c>
      <c r="D620" s="19" t="s">
        <v>1137</v>
      </c>
      <c r="E620" s="18" t="s">
        <v>1141</v>
      </c>
      <c r="F620" s="19" t="s">
        <v>1147</v>
      </c>
      <c r="G620" s="35" t="str">
        <f t="shared" si="5"/>
        <v>Université_de_MsilaFaculté_des_Mathématiques_et_de_l’Informatique</v>
      </c>
    </row>
    <row r="621" spans="1:7">
      <c r="A621" s="19" t="s">
        <v>1136</v>
      </c>
      <c r="B621" s="20" t="s">
        <v>832</v>
      </c>
      <c r="C621" s="19" t="s">
        <v>1453</v>
      </c>
      <c r="D621" s="19" t="s">
        <v>1137</v>
      </c>
      <c r="E621" s="18" t="s">
        <v>835</v>
      </c>
      <c r="F621" s="19" t="s">
        <v>1138</v>
      </c>
      <c r="G621" s="35" t="str">
        <f t="shared" si="5"/>
        <v>Université_de_MsilaFaculté_des_Sciences</v>
      </c>
    </row>
    <row r="622" spans="1:7">
      <c r="A622" s="19" t="s">
        <v>1136</v>
      </c>
      <c r="B622" s="20" t="s">
        <v>832</v>
      </c>
      <c r="C622" s="19" t="s">
        <v>1453</v>
      </c>
      <c r="D622" s="19" t="s">
        <v>1137</v>
      </c>
      <c r="E622" s="18" t="s">
        <v>835</v>
      </c>
      <c r="F622" s="19" t="s">
        <v>878</v>
      </c>
      <c r="G622" s="35" t="str">
        <f t="shared" si="5"/>
        <v>Université_de_MsilaFaculté_des_Sciences</v>
      </c>
    </row>
    <row r="623" spans="1:7">
      <c r="A623" s="19" t="s">
        <v>1136</v>
      </c>
      <c r="B623" s="20" t="s">
        <v>832</v>
      </c>
      <c r="C623" s="19" t="s">
        <v>1453</v>
      </c>
      <c r="D623" s="19" t="s">
        <v>1137</v>
      </c>
      <c r="E623" s="18" t="s">
        <v>835</v>
      </c>
      <c r="F623" s="19" t="s">
        <v>882</v>
      </c>
      <c r="G623" s="35" t="str">
        <f t="shared" si="5"/>
        <v>Université_de_MsilaFaculté_des_Sciences</v>
      </c>
    </row>
    <row r="624" spans="1:7">
      <c r="A624" s="19" t="s">
        <v>1136</v>
      </c>
      <c r="B624" s="20" t="s">
        <v>832</v>
      </c>
      <c r="C624" s="19" t="s">
        <v>1453</v>
      </c>
      <c r="D624" s="19" t="s">
        <v>1137</v>
      </c>
      <c r="E624" s="18" t="s">
        <v>835</v>
      </c>
      <c r="F624" s="19" t="s">
        <v>849</v>
      </c>
      <c r="G624" s="35" t="str">
        <f t="shared" si="5"/>
        <v>Université_de_MsilaFaculté_des_Sciences</v>
      </c>
    </row>
    <row r="625" spans="1:7">
      <c r="A625" s="19" t="s">
        <v>1136</v>
      </c>
      <c r="B625" s="20" t="s">
        <v>832</v>
      </c>
      <c r="C625" s="19" t="s">
        <v>1453</v>
      </c>
      <c r="D625" s="19" t="s">
        <v>1137</v>
      </c>
      <c r="E625" s="18" t="s">
        <v>835</v>
      </c>
      <c r="F625" s="19" t="s">
        <v>853</v>
      </c>
      <c r="G625" s="35" t="str">
        <f t="shared" si="5"/>
        <v>Université_de_MsilaFaculté_des_Sciences</v>
      </c>
    </row>
    <row r="626" spans="1:7">
      <c r="A626" s="19" t="s">
        <v>1136</v>
      </c>
      <c r="B626" s="20" t="s">
        <v>832</v>
      </c>
      <c r="C626" s="19" t="s">
        <v>1453</v>
      </c>
      <c r="D626" s="19" t="s">
        <v>1137</v>
      </c>
      <c r="E626" s="18" t="s">
        <v>850</v>
      </c>
      <c r="F626" s="19" t="s">
        <v>851</v>
      </c>
      <c r="G626" s="35" t="str">
        <f t="shared" si="5"/>
        <v>Université_de_MsilaFaculté_des_Sciences_Economiques,_Commerciales_et_des_Sciences_de_Gestion</v>
      </c>
    </row>
    <row r="627" spans="1:7">
      <c r="A627" s="19" t="s">
        <v>1136</v>
      </c>
      <c r="B627" s="20" t="s">
        <v>832</v>
      </c>
      <c r="C627" s="19" t="s">
        <v>1453</v>
      </c>
      <c r="D627" s="19" t="s">
        <v>1137</v>
      </c>
      <c r="E627" s="18" t="s">
        <v>850</v>
      </c>
      <c r="F627" s="19" t="s">
        <v>852</v>
      </c>
      <c r="G627" s="35" t="str">
        <f t="shared" si="5"/>
        <v>Université_de_MsilaFaculté_des_Sciences_Economiques,_Commerciales_et_des_Sciences_de_Gestion</v>
      </c>
    </row>
    <row r="628" spans="1:7">
      <c r="A628" s="19" t="s">
        <v>1136</v>
      </c>
      <c r="B628" s="20" t="s">
        <v>832</v>
      </c>
      <c r="C628" s="19" t="s">
        <v>1453</v>
      </c>
      <c r="D628" s="19" t="s">
        <v>1137</v>
      </c>
      <c r="E628" s="18" t="s">
        <v>850</v>
      </c>
      <c r="F628" s="19" t="s">
        <v>854</v>
      </c>
      <c r="G628" s="35" t="str">
        <f t="shared" si="5"/>
        <v>Université_de_MsilaFaculté_des_Sciences_Economiques,_Commerciales_et_des_Sciences_de_Gestion</v>
      </c>
    </row>
    <row r="629" spans="1:7">
      <c r="A629" s="19" t="s">
        <v>1136</v>
      </c>
      <c r="B629" s="20" t="s">
        <v>832</v>
      </c>
      <c r="C629" s="19" t="s">
        <v>1453</v>
      </c>
      <c r="D629" s="19" t="s">
        <v>1137</v>
      </c>
      <c r="E629" s="18" t="s">
        <v>1090</v>
      </c>
      <c r="F629" s="19" t="s">
        <v>1142</v>
      </c>
      <c r="G629" s="35" t="str">
        <f t="shared" si="5"/>
        <v>Université_de_MsilaFaculté_des_Sciences_Humaines_et_des_Sciences_Sociales</v>
      </c>
    </row>
    <row r="630" spans="1:7">
      <c r="A630" s="19" t="s">
        <v>1136</v>
      </c>
      <c r="B630" s="20" t="s">
        <v>832</v>
      </c>
      <c r="C630" s="19" t="s">
        <v>1453</v>
      </c>
      <c r="D630" s="19" t="s">
        <v>1137</v>
      </c>
      <c r="E630" s="18" t="s">
        <v>1090</v>
      </c>
      <c r="F630" s="19" t="s">
        <v>1143</v>
      </c>
      <c r="G630" s="35" t="str">
        <f t="shared" si="5"/>
        <v>Université_de_MsilaFaculté_des_Sciences_Humaines_et_des_Sciences_Sociales</v>
      </c>
    </row>
    <row r="631" spans="1:7">
      <c r="A631" s="19" t="s">
        <v>1136</v>
      </c>
      <c r="B631" s="20" t="s">
        <v>832</v>
      </c>
      <c r="C631" s="19" t="s">
        <v>1453</v>
      </c>
      <c r="D631" s="19" t="s">
        <v>1137</v>
      </c>
      <c r="E631" s="18" t="s">
        <v>1090</v>
      </c>
      <c r="F631" s="19" t="s">
        <v>1144</v>
      </c>
      <c r="G631" s="35" t="str">
        <f t="shared" si="5"/>
        <v>Université_de_MsilaFaculté_des_Sciences_Humaines_et_des_Sciences_Sociales</v>
      </c>
    </row>
    <row r="632" spans="1:7">
      <c r="A632" s="19" t="s">
        <v>1136</v>
      </c>
      <c r="B632" s="20" t="s">
        <v>832</v>
      </c>
      <c r="C632" s="19" t="s">
        <v>1453</v>
      </c>
      <c r="D632" s="19" t="s">
        <v>1137</v>
      </c>
      <c r="E632" s="18" t="s">
        <v>1090</v>
      </c>
      <c r="F632" s="19" t="s">
        <v>1146</v>
      </c>
      <c r="G632" s="35" t="str">
        <f t="shared" si="5"/>
        <v>Université_de_MsilaFaculté_des_Sciences_Humaines_et_des_Sciences_Sociales</v>
      </c>
    </row>
    <row r="633" spans="1:7">
      <c r="A633" s="19" t="s">
        <v>1136</v>
      </c>
      <c r="B633" s="20" t="s">
        <v>832</v>
      </c>
      <c r="C633" s="19" t="s">
        <v>1453</v>
      </c>
      <c r="D633" s="19" t="s">
        <v>1137</v>
      </c>
      <c r="E633" s="18" t="s">
        <v>1090</v>
      </c>
      <c r="F633" s="19" t="s">
        <v>1024</v>
      </c>
      <c r="G633" s="35" t="str">
        <f t="shared" si="5"/>
        <v>Université_de_MsilaFaculté_des_Sciences_Humaines_et_des_Sciences_Sociales</v>
      </c>
    </row>
    <row r="634" spans="1:7">
      <c r="A634" s="19" t="s">
        <v>1148</v>
      </c>
      <c r="B634" s="20" t="s">
        <v>832</v>
      </c>
      <c r="C634" s="19" t="s">
        <v>1462</v>
      </c>
      <c r="D634" s="19" t="s">
        <v>1149</v>
      </c>
      <c r="E634" s="18" t="s">
        <v>871</v>
      </c>
      <c r="F634" s="19" t="s">
        <v>1103</v>
      </c>
      <c r="G634" s="35" t="str">
        <f t="shared" si="5"/>
        <v>Université_de_Sétif_2Faculté_de_Droit_et_des_Sciences_Politiques</v>
      </c>
    </row>
    <row r="635" spans="1:7">
      <c r="A635" s="19" t="s">
        <v>1148</v>
      </c>
      <c r="B635" s="20" t="s">
        <v>832</v>
      </c>
      <c r="C635" s="19" t="s">
        <v>1462</v>
      </c>
      <c r="D635" s="19" t="s">
        <v>1149</v>
      </c>
      <c r="E635" s="18" t="s">
        <v>843</v>
      </c>
      <c r="F635" s="19" t="s">
        <v>1150</v>
      </c>
      <c r="G635" s="35" t="str">
        <f t="shared" si="5"/>
        <v>Université_de_Sétif_2Faculté_des_Lettres_et_des_Langues</v>
      </c>
    </row>
    <row r="636" spans="1:7">
      <c r="A636" s="21" t="s">
        <v>1148</v>
      </c>
      <c r="B636" s="20" t="s">
        <v>832</v>
      </c>
      <c r="C636" s="19" t="s">
        <v>1462</v>
      </c>
      <c r="D636" s="19" t="s">
        <v>1149</v>
      </c>
      <c r="E636" s="18" t="s">
        <v>843</v>
      </c>
      <c r="F636" s="19" t="s">
        <v>1151</v>
      </c>
      <c r="G636" s="35" t="str">
        <f t="shared" si="5"/>
        <v>Université_de_Sétif_2Faculté_des_Lettres_et_des_Langues</v>
      </c>
    </row>
    <row r="637" spans="1:7">
      <c r="A637" s="21" t="s">
        <v>1148</v>
      </c>
      <c r="B637" s="20" t="s">
        <v>832</v>
      </c>
      <c r="C637" s="19" t="s">
        <v>1462</v>
      </c>
      <c r="D637" s="19" t="s">
        <v>1149</v>
      </c>
      <c r="E637" s="18" t="s">
        <v>843</v>
      </c>
      <c r="F637" s="19" t="s">
        <v>990</v>
      </c>
      <c r="G637" s="35" t="str">
        <f t="shared" si="5"/>
        <v>Université_de_Sétif_2Faculté_des_Lettres_et_des_Langues</v>
      </c>
    </row>
    <row r="638" spans="1:7">
      <c r="A638" s="21" t="s">
        <v>1148</v>
      </c>
      <c r="B638" s="20" t="s">
        <v>832</v>
      </c>
      <c r="C638" s="19" t="s">
        <v>1462</v>
      </c>
      <c r="D638" s="19" t="s">
        <v>1149</v>
      </c>
      <c r="E638" s="18" t="s">
        <v>1064</v>
      </c>
      <c r="F638" s="19" t="s">
        <v>938</v>
      </c>
      <c r="G638" s="35" t="str">
        <f t="shared" si="5"/>
        <v>Université_de_Sétif_2Faculté_des_Sciences_Sociales_et_Humaines</v>
      </c>
    </row>
    <row r="639" spans="1:7">
      <c r="A639" s="21" t="s">
        <v>1148</v>
      </c>
      <c r="B639" s="20" t="s">
        <v>832</v>
      </c>
      <c r="C639" s="19" t="s">
        <v>1462</v>
      </c>
      <c r="D639" s="19" t="s">
        <v>1149</v>
      </c>
      <c r="E639" s="18" t="s">
        <v>1064</v>
      </c>
      <c r="F639" s="19" t="s">
        <v>856</v>
      </c>
      <c r="G639" s="35" t="str">
        <f t="shared" si="5"/>
        <v>Université_de_Sétif_2Faculté_des_Sciences_Sociales_et_Humaines</v>
      </c>
    </row>
    <row r="640" spans="1:7">
      <c r="A640" s="21" t="s">
        <v>1152</v>
      </c>
      <c r="B640" s="20" t="s">
        <v>832</v>
      </c>
      <c r="C640" s="19" t="s">
        <v>1153</v>
      </c>
      <c r="D640" s="19" t="s">
        <v>1154</v>
      </c>
      <c r="E640" s="18" t="s">
        <v>871</v>
      </c>
      <c r="F640" s="19" t="s">
        <v>839</v>
      </c>
      <c r="G640" s="35" t="str">
        <f t="shared" ref="G640:G703" si="6">CONCATENATE(SUBSTITUTE(C640," ","_"),SUBSTITUTE(E640," ","_"))</f>
        <v>Université_de_Souk_AhrasFaculté_de_Droit_et_des_Sciences_Politiques</v>
      </c>
    </row>
    <row r="641" spans="1:7">
      <c r="A641" s="21" t="s">
        <v>1152</v>
      </c>
      <c r="B641" s="20" t="s">
        <v>832</v>
      </c>
      <c r="C641" s="19" t="s">
        <v>1153</v>
      </c>
      <c r="D641" s="19" t="s">
        <v>1154</v>
      </c>
      <c r="E641" s="18" t="s">
        <v>871</v>
      </c>
      <c r="F641" s="19" t="s">
        <v>855</v>
      </c>
      <c r="G641" s="35" t="str">
        <f t="shared" si="6"/>
        <v>Université_de_Souk_AhrasFaculté_de_Droit_et_des_Sciences_Politiques</v>
      </c>
    </row>
    <row r="642" spans="1:7">
      <c r="A642" s="21" t="s">
        <v>1152</v>
      </c>
      <c r="B642" s="20" t="s">
        <v>832</v>
      </c>
      <c r="C642" s="19" t="s">
        <v>1153</v>
      </c>
      <c r="D642" s="19" t="s">
        <v>1154</v>
      </c>
      <c r="E642" s="18" t="s">
        <v>880</v>
      </c>
      <c r="F642" s="19" t="s">
        <v>1159</v>
      </c>
      <c r="G642" s="35" t="str">
        <f t="shared" si="6"/>
        <v>Université_de_Souk_AhrasFaculté_des_Lettres_et_Langues </v>
      </c>
    </row>
    <row r="643" spans="1:7">
      <c r="A643" s="21" t="s">
        <v>1152</v>
      </c>
      <c r="B643" s="20" t="s">
        <v>832</v>
      </c>
      <c r="C643" s="19" t="s">
        <v>1153</v>
      </c>
      <c r="D643" s="19" t="s">
        <v>1154</v>
      </c>
      <c r="E643" s="18" t="s">
        <v>880</v>
      </c>
      <c r="F643" s="19" t="s">
        <v>1160</v>
      </c>
      <c r="G643" s="35" t="str">
        <f t="shared" si="6"/>
        <v>Université_de_Souk_AhrasFaculté_des_Lettres_et_Langues </v>
      </c>
    </row>
    <row r="644" spans="1:7">
      <c r="A644" s="21" t="s">
        <v>1152</v>
      </c>
      <c r="B644" s="20" t="s">
        <v>832</v>
      </c>
      <c r="C644" s="19" t="s">
        <v>1153</v>
      </c>
      <c r="D644" s="19" t="s">
        <v>1154</v>
      </c>
      <c r="E644" s="18" t="s">
        <v>877</v>
      </c>
      <c r="F644" s="19" t="s">
        <v>1155</v>
      </c>
      <c r="G644" s="35" t="str">
        <f t="shared" si="6"/>
        <v>Université_de_Souk_AhrasFaculté_des_Sciences_de_la_Nature_et_de_la_Vie_</v>
      </c>
    </row>
    <row r="645" spans="1:7">
      <c r="A645" s="21" t="s">
        <v>1152</v>
      </c>
      <c r="B645" s="20" t="s">
        <v>832</v>
      </c>
      <c r="C645" s="19" t="s">
        <v>1153</v>
      </c>
      <c r="D645" s="19" t="s">
        <v>1154</v>
      </c>
      <c r="E645" s="18" t="s">
        <v>877</v>
      </c>
      <c r="F645" s="19" t="s">
        <v>1156</v>
      </c>
      <c r="G645" s="35" t="str">
        <f t="shared" si="6"/>
        <v>Université_de_Souk_AhrasFaculté_des_Sciences_de_la_Nature_et_de_la_Vie_</v>
      </c>
    </row>
    <row r="646" spans="1:7">
      <c r="A646" s="21" t="s">
        <v>1152</v>
      </c>
      <c r="B646" s="20" t="s">
        <v>832</v>
      </c>
      <c r="C646" s="19" t="s">
        <v>1153</v>
      </c>
      <c r="D646" s="19" t="s">
        <v>1154</v>
      </c>
      <c r="E646" s="18" t="s">
        <v>877</v>
      </c>
      <c r="F646" s="19" t="s">
        <v>1164</v>
      </c>
      <c r="G646" s="35" t="str">
        <f t="shared" si="6"/>
        <v>Université_de_Souk_AhrasFaculté_des_Sciences_de_la_Nature_et_de_la_Vie_</v>
      </c>
    </row>
    <row r="647" spans="1:7">
      <c r="A647" s="21" t="s">
        <v>1152</v>
      </c>
      <c r="B647" s="20" t="s">
        <v>832</v>
      </c>
      <c r="C647" s="19" t="s">
        <v>1153</v>
      </c>
      <c r="D647" s="19" t="s">
        <v>1154</v>
      </c>
      <c r="E647" s="18" t="s">
        <v>996</v>
      </c>
      <c r="F647" s="19" t="s">
        <v>851</v>
      </c>
      <c r="G647" s="35" t="str">
        <f t="shared" si="6"/>
        <v>Université_de_Souk_AhrasFaculté_des_Sciences_Economiques_et_Commerciales_et_Sciences_de_Gestion</v>
      </c>
    </row>
    <row r="648" spans="1:7">
      <c r="A648" s="21" t="s">
        <v>1152</v>
      </c>
      <c r="B648" s="20" t="s">
        <v>832</v>
      </c>
      <c r="C648" s="19" t="s">
        <v>1153</v>
      </c>
      <c r="D648" s="19" t="s">
        <v>1154</v>
      </c>
      <c r="E648" s="18" t="s">
        <v>996</v>
      </c>
      <c r="F648" s="19" t="s">
        <v>852</v>
      </c>
      <c r="G648" s="35" t="str">
        <f t="shared" si="6"/>
        <v>Université_de_Souk_AhrasFaculté_des_Sciences_Economiques_et_Commerciales_et_Sciences_de_Gestion</v>
      </c>
    </row>
    <row r="649" spans="1:7">
      <c r="A649" s="21" t="s">
        <v>1152</v>
      </c>
      <c r="B649" s="20" t="s">
        <v>832</v>
      </c>
      <c r="C649" s="19" t="s">
        <v>1153</v>
      </c>
      <c r="D649" s="19" t="s">
        <v>1154</v>
      </c>
      <c r="E649" s="18" t="s">
        <v>996</v>
      </c>
      <c r="F649" s="19" t="s">
        <v>854</v>
      </c>
      <c r="G649" s="35" t="str">
        <f t="shared" si="6"/>
        <v>Université_de_Souk_AhrasFaculté_des_Sciences_Economiques_et_Commerciales_et_Sciences_de_Gestion</v>
      </c>
    </row>
    <row r="650" spans="1:7">
      <c r="A650" s="21" t="s">
        <v>1152</v>
      </c>
      <c r="B650" s="20" t="s">
        <v>832</v>
      </c>
      <c r="C650" s="19" t="s">
        <v>1153</v>
      </c>
      <c r="D650" s="19" t="s">
        <v>1154</v>
      </c>
      <c r="E650" s="18" t="s">
        <v>1058</v>
      </c>
      <c r="F650" s="19" t="s">
        <v>1157</v>
      </c>
      <c r="G650" s="35" t="str">
        <f t="shared" si="6"/>
        <v>Université_de_Souk_AhrasFaculté_des_Sciences_et_Technologie</v>
      </c>
    </row>
    <row r="651" spans="1:7">
      <c r="A651" s="21" t="s">
        <v>1152</v>
      </c>
      <c r="B651" s="20" t="s">
        <v>832</v>
      </c>
      <c r="C651" s="19" t="s">
        <v>1153</v>
      </c>
      <c r="D651" s="19" t="s">
        <v>1154</v>
      </c>
      <c r="E651" s="18" t="s">
        <v>1058</v>
      </c>
      <c r="F651" s="19" t="s">
        <v>864</v>
      </c>
      <c r="G651" s="35" t="str">
        <f t="shared" si="6"/>
        <v>Université_de_Souk_AhrasFaculté_des_Sciences_et_Technologie</v>
      </c>
    </row>
    <row r="652" spans="1:7">
      <c r="A652" s="19" t="s">
        <v>1152</v>
      </c>
      <c r="B652" s="20" t="s">
        <v>832</v>
      </c>
      <c r="C652" s="19" t="s">
        <v>1153</v>
      </c>
      <c r="D652" s="19" t="s">
        <v>1154</v>
      </c>
      <c r="E652" s="18" t="s">
        <v>1058</v>
      </c>
      <c r="F652" s="19" t="s">
        <v>842</v>
      </c>
      <c r="G652" s="35" t="str">
        <f t="shared" si="6"/>
        <v>Université_de_Souk_AhrasFaculté_des_Sciences_et_Technologie</v>
      </c>
    </row>
    <row r="653" spans="1:7">
      <c r="A653" s="19" t="s">
        <v>1152</v>
      </c>
      <c r="B653" s="20" t="s">
        <v>832</v>
      </c>
      <c r="C653" s="19" t="s">
        <v>1153</v>
      </c>
      <c r="D653" s="19" t="s">
        <v>1154</v>
      </c>
      <c r="E653" s="18" t="s">
        <v>1058</v>
      </c>
      <c r="F653" s="19" t="s">
        <v>1158</v>
      </c>
      <c r="G653" s="35" t="str">
        <f t="shared" si="6"/>
        <v>Université_de_Souk_AhrasFaculté_des_Sciences_et_Technologie</v>
      </c>
    </row>
    <row r="654" spans="1:7">
      <c r="A654" s="19" t="s">
        <v>1152</v>
      </c>
      <c r="B654" s="20" t="s">
        <v>832</v>
      </c>
      <c r="C654" s="19" t="s">
        <v>1153</v>
      </c>
      <c r="D654" s="19" t="s">
        <v>1154</v>
      </c>
      <c r="E654" s="18" t="s">
        <v>1058</v>
      </c>
      <c r="F654" s="19" t="s">
        <v>1161</v>
      </c>
      <c r="G654" s="35" t="str">
        <f t="shared" si="6"/>
        <v>Université_de_Souk_AhrasFaculté_des_Sciences_et_Technologie</v>
      </c>
    </row>
    <row r="655" spans="1:7">
      <c r="A655" s="19" t="s">
        <v>1152</v>
      </c>
      <c r="B655" s="20" t="s">
        <v>832</v>
      </c>
      <c r="C655" s="19" t="s">
        <v>1153</v>
      </c>
      <c r="D655" s="19" t="s">
        <v>1154</v>
      </c>
      <c r="E655" s="18" t="s">
        <v>1058</v>
      </c>
      <c r="F655" s="19" t="s">
        <v>869</v>
      </c>
      <c r="G655" s="35" t="str">
        <f t="shared" si="6"/>
        <v>Université_de_Souk_AhrasFaculté_des_Sciences_et_Technologie</v>
      </c>
    </row>
    <row r="656" spans="1:7">
      <c r="A656" s="19" t="s">
        <v>1152</v>
      </c>
      <c r="B656" s="20" t="s">
        <v>832</v>
      </c>
      <c r="C656" s="19" t="s">
        <v>1153</v>
      </c>
      <c r="D656" s="19" t="s">
        <v>1154</v>
      </c>
      <c r="E656" s="18" t="s">
        <v>1058</v>
      </c>
      <c r="F656" s="19" t="s">
        <v>1164</v>
      </c>
      <c r="G656" s="35" t="str">
        <f t="shared" si="6"/>
        <v>Université_de_Souk_AhrasFaculté_des_Sciences_et_Technologie</v>
      </c>
    </row>
    <row r="657" spans="1:7">
      <c r="A657" s="19" t="s">
        <v>1152</v>
      </c>
      <c r="B657" s="20" t="s">
        <v>832</v>
      </c>
      <c r="C657" s="19" t="s">
        <v>1153</v>
      </c>
      <c r="D657" s="19" t="s">
        <v>1154</v>
      </c>
      <c r="E657" s="18" t="s">
        <v>1064</v>
      </c>
      <c r="F657" s="19" t="s">
        <v>938</v>
      </c>
      <c r="G657" s="35" t="str">
        <f t="shared" si="6"/>
        <v>Université_de_Souk_AhrasFaculté_des_Sciences_Sociales_et_Humaines</v>
      </c>
    </row>
    <row r="658" spans="1:7">
      <c r="A658" s="19" t="s">
        <v>1152</v>
      </c>
      <c r="B658" s="20" t="s">
        <v>832</v>
      </c>
      <c r="C658" s="19" t="s">
        <v>1153</v>
      </c>
      <c r="D658" s="19" t="s">
        <v>1154</v>
      </c>
      <c r="E658" s="18" t="s">
        <v>1064</v>
      </c>
      <c r="F658" s="19" t="s">
        <v>856</v>
      </c>
      <c r="G658" s="35" t="str">
        <f t="shared" si="6"/>
        <v>Université_de_Souk_AhrasFaculté_des_Sciences_Sociales_et_Humaines</v>
      </c>
    </row>
    <row r="659" spans="1:7">
      <c r="A659" s="19" t="s">
        <v>1152</v>
      </c>
      <c r="B659" s="20" t="s">
        <v>832</v>
      </c>
      <c r="C659" s="19" t="s">
        <v>1153</v>
      </c>
      <c r="D659" s="19" t="s">
        <v>1154</v>
      </c>
      <c r="E659" s="18" t="s">
        <v>1165</v>
      </c>
      <c r="F659" s="19"/>
      <c r="G659" s="35" t="str">
        <f t="shared" si="6"/>
        <v>Université_de_Souk_AhrasInstitut_d'Education_Physique_et_Sportive </v>
      </c>
    </row>
    <row r="660" spans="1:7">
      <c r="A660" s="19" t="s">
        <v>1152</v>
      </c>
      <c r="B660" s="20" t="s">
        <v>832</v>
      </c>
      <c r="C660" s="19" t="s">
        <v>1153</v>
      </c>
      <c r="D660" s="19" t="s">
        <v>1154</v>
      </c>
      <c r="E660" s="18" t="s">
        <v>1162</v>
      </c>
      <c r="F660" s="19" t="s">
        <v>1117</v>
      </c>
      <c r="G660" s="35" t="str">
        <f t="shared" si="6"/>
        <v>Université_de_Souk_AhrasInstitut_des_Sciences_Agronomiques_et_Vétérinaires</v>
      </c>
    </row>
    <row r="661" spans="1:7">
      <c r="A661" s="19" t="s">
        <v>1152</v>
      </c>
      <c r="B661" s="20" t="s">
        <v>832</v>
      </c>
      <c r="C661" s="19" t="s">
        <v>1153</v>
      </c>
      <c r="D661" s="19" t="s">
        <v>1154</v>
      </c>
      <c r="E661" s="18" t="s">
        <v>1162</v>
      </c>
      <c r="F661" s="19" t="s">
        <v>1163</v>
      </c>
      <c r="G661" s="35" t="str">
        <f t="shared" si="6"/>
        <v>Université_de_Souk_AhrasInstitut_des_Sciences_Agronomiques_et_Vétérinaires</v>
      </c>
    </row>
    <row r="662" spans="1:7">
      <c r="A662" s="19" t="s">
        <v>1177</v>
      </c>
      <c r="B662" s="20" t="s">
        <v>918</v>
      </c>
      <c r="C662" s="19" t="s">
        <v>1178</v>
      </c>
      <c r="D662" s="19" t="s">
        <v>1179</v>
      </c>
      <c r="E662" s="18" t="s">
        <v>1187</v>
      </c>
      <c r="F662" s="19" t="s">
        <v>986</v>
      </c>
      <c r="G662" s="35" t="str">
        <f t="shared" si="6"/>
        <v>Université_des_Sciences_et_de_la_Technologie_Houari_BoumedièneFaculté_d’Electronique_et_d’Informatique </v>
      </c>
    </row>
    <row r="663" spans="1:7">
      <c r="A663" s="19" t="s">
        <v>1177</v>
      </c>
      <c r="B663" s="20" t="s">
        <v>918</v>
      </c>
      <c r="C663" s="19" t="s">
        <v>1178</v>
      </c>
      <c r="D663" s="19" t="s">
        <v>1179</v>
      </c>
      <c r="E663" s="18" t="s">
        <v>1187</v>
      </c>
      <c r="F663" s="19" t="s">
        <v>836</v>
      </c>
      <c r="G663" s="35" t="str">
        <f t="shared" si="6"/>
        <v>Université_des_Sciences_et_de_la_Technologie_Houari_BoumedièneFaculté_d’Electronique_et_d’Informatique </v>
      </c>
    </row>
    <row r="664" spans="1:7">
      <c r="A664" s="19" t="s">
        <v>1177</v>
      </c>
      <c r="B664" s="20" t="s">
        <v>918</v>
      </c>
      <c r="C664" s="19" t="s">
        <v>1178</v>
      </c>
      <c r="D664" s="19" t="s">
        <v>1179</v>
      </c>
      <c r="E664" s="18" t="s">
        <v>1187</v>
      </c>
      <c r="F664" s="19" t="s">
        <v>1190</v>
      </c>
      <c r="G664" s="35" t="str">
        <f t="shared" si="6"/>
        <v>Université_des_Sciences_et_de_la_Technologie_Houari_BoumedièneFaculté_d’Electronique_et_d’Informatique </v>
      </c>
    </row>
    <row r="665" spans="1:7">
      <c r="A665" s="19" t="s">
        <v>1177</v>
      </c>
      <c r="B665" s="20" t="s">
        <v>918</v>
      </c>
      <c r="C665" s="19" t="s">
        <v>1178</v>
      </c>
      <c r="D665" s="19" t="s">
        <v>1179</v>
      </c>
      <c r="E665" s="18" t="s">
        <v>1187</v>
      </c>
      <c r="F665" s="19" t="s">
        <v>1206</v>
      </c>
      <c r="G665" s="35" t="str">
        <f t="shared" si="6"/>
        <v>Université_des_Sciences_et_de_la_Technologie_Houari_BoumedièneFaculté_d’Electronique_et_d’Informatique </v>
      </c>
    </row>
    <row r="666" spans="1:7">
      <c r="A666" s="19" t="s">
        <v>1177</v>
      </c>
      <c r="B666" s="20" t="s">
        <v>918</v>
      </c>
      <c r="C666" s="19" t="s">
        <v>1178</v>
      </c>
      <c r="D666" s="19" t="s">
        <v>1179</v>
      </c>
      <c r="E666" s="18" t="s">
        <v>1193</v>
      </c>
      <c r="F666" s="19" t="s">
        <v>1194</v>
      </c>
      <c r="G666" s="35" t="str">
        <f t="shared" si="6"/>
        <v>Université_des_Sciences_et_de_la_Technologie_Houari_BoumedièneFaculté_de_Chimie </v>
      </c>
    </row>
    <row r="667" spans="1:7">
      <c r="A667" s="19" t="s">
        <v>1177</v>
      </c>
      <c r="B667" s="20" t="s">
        <v>918</v>
      </c>
      <c r="C667" s="19" t="s">
        <v>1178</v>
      </c>
      <c r="D667" s="19" t="s">
        <v>1179</v>
      </c>
      <c r="E667" s="18" t="s">
        <v>1193</v>
      </c>
      <c r="F667" s="19" t="s">
        <v>1195</v>
      </c>
      <c r="G667" s="35" t="str">
        <f t="shared" si="6"/>
        <v>Université_des_Sciences_et_de_la_Technologie_Houari_BoumedièneFaculté_de_Chimie </v>
      </c>
    </row>
    <row r="668" spans="1:7">
      <c r="A668" s="19" t="s">
        <v>1177</v>
      </c>
      <c r="B668" s="20" t="s">
        <v>918</v>
      </c>
      <c r="C668" s="19" t="s">
        <v>1178</v>
      </c>
      <c r="D668" s="19" t="s">
        <v>1179</v>
      </c>
      <c r="E668" s="18" t="s">
        <v>1193</v>
      </c>
      <c r="F668" s="19" t="s">
        <v>1196</v>
      </c>
      <c r="G668" s="35" t="str">
        <f t="shared" si="6"/>
        <v>Université_des_Sciences_et_de_la_Technologie_Houari_BoumedièneFaculté_de_Chimie </v>
      </c>
    </row>
    <row r="669" spans="1:7">
      <c r="A669" s="19" t="s">
        <v>1177</v>
      </c>
      <c r="B669" s="20" t="s">
        <v>918</v>
      </c>
      <c r="C669" s="19" t="s">
        <v>1178</v>
      </c>
      <c r="D669" s="19" t="s">
        <v>1179</v>
      </c>
      <c r="E669" s="18" t="s">
        <v>1193</v>
      </c>
      <c r="F669" s="19" t="s">
        <v>1197</v>
      </c>
      <c r="G669" s="35" t="str">
        <f t="shared" si="6"/>
        <v>Université_des_Sciences_et_de_la_Technologie_Houari_BoumedièneFaculté_de_Chimie </v>
      </c>
    </row>
    <row r="670" spans="1:7">
      <c r="A670" s="19" t="s">
        <v>1177</v>
      </c>
      <c r="B670" s="20" t="s">
        <v>918</v>
      </c>
      <c r="C670" s="19" t="s">
        <v>1178</v>
      </c>
      <c r="D670" s="19" t="s">
        <v>1179</v>
      </c>
      <c r="E670" s="18" t="s">
        <v>1200</v>
      </c>
      <c r="F670" s="19" t="s">
        <v>1201</v>
      </c>
      <c r="G670" s="35" t="str">
        <f t="shared" si="6"/>
        <v>Université_des_Sciences_et_de_la_Technologie_Houari_BoumedièneFaculté_de_Génie_Civil </v>
      </c>
    </row>
    <row r="671" spans="1:7">
      <c r="A671" s="19" t="s">
        <v>1177</v>
      </c>
      <c r="B671" s="20" t="s">
        <v>918</v>
      </c>
      <c r="C671" s="19" t="s">
        <v>1178</v>
      </c>
      <c r="D671" s="19" t="s">
        <v>1179</v>
      </c>
      <c r="E671" s="18" t="s">
        <v>1200</v>
      </c>
      <c r="F671" s="19" t="s">
        <v>1207</v>
      </c>
      <c r="G671" s="35" t="str">
        <f t="shared" si="6"/>
        <v>Université_des_Sciences_et_de_la_Technologie_Houari_BoumedièneFaculté_de_Génie_Civil </v>
      </c>
    </row>
    <row r="672" spans="1:7">
      <c r="A672" s="19" t="s">
        <v>1177</v>
      </c>
      <c r="B672" s="20" t="s">
        <v>918</v>
      </c>
      <c r="C672" s="19" t="s">
        <v>1178</v>
      </c>
      <c r="D672" s="19" t="s">
        <v>1179</v>
      </c>
      <c r="E672" s="18" t="s">
        <v>1180</v>
      </c>
      <c r="F672" s="19" t="s">
        <v>1181</v>
      </c>
      <c r="G672" s="35" t="str">
        <f t="shared" si="6"/>
        <v>Université_des_Sciences_et_de_la_Technologie_Houari_BoumedièneFaculté_de_Génie_Mécanique_et_Génie_des_Procédés </v>
      </c>
    </row>
    <row r="673" spans="1:7">
      <c r="A673" s="19" t="s">
        <v>1177</v>
      </c>
      <c r="B673" s="20" t="s">
        <v>918</v>
      </c>
      <c r="C673" s="19" t="s">
        <v>1178</v>
      </c>
      <c r="D673" s="19" t="s">
        <v>1179</v>
      </c>
      <c r="E673" s="18" t="s">
        <v>1180</v>
      </c>
      <c r="F673" s="19" t="s">
        <v>1208</v>
      </c>
      <c r="G673" s="35" t="str">
        <f t="shared" si="6"/>
        <v>Université_des_Sciences_et_de_la_Technologie_Houari_BoumedièneFaculté_de_Génie_Mécanique_et_Génie_des_Procédés </v>
      </c>
    </row>
    <row r="674" spans="1:7">
      <c r="A674" s="19" t="s">
        <v>1177</v>
      </c>
      <c r="B674" s="20" t="s">
        <v>918</v>
      </c>
      <c r="C674" s="19" t="s">
        <v>1178</v>
      </c>
      <c r="D674" s="19" t="s">
        <v>1179</v>
      </c>
      <c r="E674" s="18" t="s">
        <v>1180</v>
      </c>
      <c r="F674" s="19" t="s">
        <v>1209</v>
      </c>
      <c r="G674" s="35" t="str">
        <f t="shared" si="6"/>
        <v>Université_des_Sciences_et_de_la_Technologie_Houari_BoumedièneFaculté_de_Génie_Mécanique_et_Génie_des_Procédés </v>
      </c>
    </row>
    <row r="675" spans="1:7">
      <c r="A675" s="19" t="s">
        <v>1177</v>
      </c>
      <c r="B675" s="20" t="s">
        <v>918</v>
      </c>
      <c r="C675" s="19" t="s">
        <v>1178</v>
      </c>
      <c r="D675" s="19" t="s">
        <v>1179</v>
      </c>
      <c r="E675" s="18" t="s">
        <v>1180</v>
      </c>
      <c r="F675" s="19" t="s">
        <v>1212</v>
      </c>
      <c r="G675" s="35" t="str">
        <f t="shared" si="6"/>
        <v>Université_des_Sciences_et_de_la_Technologie_Houari_BoumedièneFaculté_de_Génie_Mécanique_et_Génie_des_Procédés </v>
      </c>
    </row>
    <row r="676" spans="1:7">
      <c r="A676" s="19" t="s">
        <v>1177</v>
      </c>
      <c r="B676" s="20" t="s">
        <v>918</v>
      </c>
      <c r="C676" s="19" t="s">
        <v>1178</v>
      </c>
      <c r="D676" s="19" t="s">
        <v>1179</v>
      </c>
      <c r="E676" s="18" t="s">
        <v>1180</v>
      </c>
      <c r="F676" s="19" t="s">
        <v>1213</v>
      </c>
      <c r="G676" s="35" t="str">
        <f t="shared" si="6"/>
        <v>Université_des_Sciences_et_de_la_Technologie_Houari_BoumedièneFaculté_de_Génie_Mécanique_et_Génie_des_Procédés </v>
      </c>
    </row>
    <row r="677" spans="1:7">
      <c r="A677" s="21" t="s">
        <v>1177</v>
      </c>
      <c r="B677" s="20" t="s">
        <v>918</v>
      </c>
      <c r="C677" s="19" t="s">
        <v>1178</v>
      </c>
      <c r="D677" s="19" t="s">
        <v>1179</v>
      </c>
      <c r="E677" s="18" t="s">
        <v>1182</v>
      </c>
      <c r="F677" s="19" t="s">
        <v>1183</v>
      </c>
      <c r="G677" s="35" t="str">
        <f t="shared" si="6"/>
        <v>Université_des_Sciences_et_de_la_Technologie_Houari_BoumedièneFaculté_de_Mathématique </v>
      </c>
    </row>
    <row r="678" spans="1:7">
      <c r="A678" s="21" t="s">
        <v>1177</v>
      </c>
      <c r="B678" s="20" t="s">
        <v>918</v>
      </c>
      <c r="C678" s="19" t="s">
        <v>1178</v>
      </c>
      <c r="D678" s="19" t="s">
        <v>1179</v>
      </c>
      <c r="E678" s="18" t="s">
        <v>1182</v>
      </c>
      <c r="F678" s="19" t="s">
        <v>1184</v>
      </c>
      <c r="G678" s="35" t="str">
        <f t="shared" si="6"/>
        <v>Université_des_Sciences_et_de_la_Technologie_Houari_BoumedièneFaculté_de_Mathématique </v>
      </c>
    </row>
    <row r="679" spans="1:7">
      <c r="A679" s="21" t="s">
        <v>1177</v>
      </c>
      <c r="B679" s="20" t="s">
        <v>918</v>
      </c>
      <c r="C679" s="19" t="s">
        <v>1178</v>
      </c>
      <c r="D679" s="19" t="s">
        <v>1179</v>
      </c>
      <c r="E679" s="18" t="s">
        <v>1182</v>
      </c>
      <c r="F679" s="19" t="s">
        <v>1204</v>
      </c>
      <c r="G679" s="35" t="str">
        <f t="shared" si="6"/>
        <v>Université_des_Sciences_et_de_la_Technologie_Houari_BoumedièneFaculté_de_Mathématique </v>
      </c>
    </row>
    <row r="680" spans="1:7">
      <c r="A680" s="21" t="s">
        <v>1177</v>
      </c>
      <c r="B680" s="20" t="s">
        <v>918</v>
      </c>
      <c r="C680" s="19" t="s">
        <v>1178</v>
      </c>
      <c r="D680" s="19" t="s">
        <v>1179</v>
      </c>
      <c r="E680" s="18" t="s">
        <v>1182</v>
      </c>
      <c r="F680" s="19" t="s">
        <v>1205</v>
      </c>
      <c r="G680" s="35" t="str">
        <f t="shared" si="6"/>
        <v>Université_des_Sciences_et_de_la_Technologie_Houari_BoumedièneFaculté_de_Mathématique </v>
      </c>
    </row>
    <row r="681" spans="1:7">
      <c r="A681" s="21" t="s">
        <v>1177</v>
      </c>
      <c r="B681" s="20" t="s">
        <v>918</v>
      </c>
      <c r="C681" s="19" t="s">
        <v>1178</v>
      </c>
      <c r="D681" s="19" t="s">
        <v>1179</v>
      </c>
      <c r="E681" s="18" t="s">
        <v>1188</v>
      </c>
      <c r="F681" s="19" t="s">
        <v>1189</v>
      </c>
      <c r="G681" s="35" t="str">
        <f t="shared" si="6"/>
        <v>Université_des_Sciences_et_de_la_Technologie_Houari_BoumedièneFaculté_de_Physique </v>
      </c>
    </row>
    <row r="682" spans="1:7">
      <c r="A682" s="21" t="s">
        <v>1177</v>
      </c>
      <c r="B682" s="20" t="s">
        <v>918</v>
      </c>
      <c r="C682" s="19" t="s">
        <v>1178</v>
      </c>
      <c r="D682" s="19" t="s">
        <v>1179</v>
      </c>
      <c r="E682" s="18" t="s">
        <v>1188</v>
      </c>
      <c r="F682" s="19" t="s">
        <v>1202</v>
      </c>
      <c r="G682" s="35" t="str">
        <f t="shared" si="6"/>
        <v>Université_des_Sciences_et_de_la_Technologie_Houari_BoumedièneFaculté_de_Physique </v>
      </c>
    </row>
    <row r="683" spans="1:7">
      <c r="A683" s="21" t="s">
        <v>1177</v>
      </c>
      <c r="B683" s="20" t="s">
        <v>918</v>
      </c>
      <c r="C683" s="19" t="s">
        <v>1178</v>
      </c>
      <c r="D683" s="19" t="s">
        <v>1179</v>
      </c>
      <c r="E683" s="18" t="s">
        <v>1188</v>
      </c>
      <c r="F683" s="19" t="s">
        <v>1203</v>
      </c>
      <c r="G683" s="35" t="str">
        <f t="shared" si="6"/>
        <v>Université_des_Sciences_et_de_la_Technologie_Houari_BoumedièneFaculté_de_Physique </v>
      </c>
    </row>
    <row r="684" spans="1:7">
      <c r="A684" s="21" t="s">
        <v>1177</v>
      </c>
      <c r="B684" s="20" t="s">
        <v>918</v>
      </c>
      <c r="C684" s="19" t="s">
        <v>1178</v>
      </c>
      <c r="D684" s="19" t="s">
        <v>1179</v>
      </c>
      <c r="E684" s="18" t="s">
        <v>1188</v>
      </c>
      <c r="F684" s="19" t="s">
        <v>1211</v>
      </c>
      <c r="G684" s="35" t="str">
        <f t="shared" si="6"/>
        <v>Université_des_Sciences_et_de_la_Technologie_Houari_BoumedièneFaculté_de_Physique </v>
      </c>
    </row>
    <row r="685" spans="1:7">
      <c r="A685" s="21" t="s">
        <v>1177</v>
      </c>
      <c r="B685" s="20" t="s">
        <v>918</v>
      </c>
      <c r="C685" s="19" t="s">
        <v>1178</v>
      </c>
      <c r="D685" s="19" t="s">
        <v>1179</v>
      </c>
      <c r="E685" s="18" t="s">
        <v>1185</v>
      </c>
      <c r="F685" s="19" t="s">
        <v>1186</v>
      </c>
      <c r="G685" s="35" t="str">
        <f t="shared" si="6"/>
        <v>Université_des_Sciences_et_de_la_Technologie_Houari_BoumedièneFaculté_des_Sciences_Biologiques </v>
      </c>
    </row>
    <row r="686" spans="1:7">
      <c r="A686" s="21" t="s">
        <v>1177</v>
      </c>
      <c r="B686" s="20" t="s">
        <v>918</v>
      </c>
      <c r="C686" s="19" t="s">
        <v>1178</v>
      </c>
      <c r="D686" s="19" t="s">
        <v>1179</v>
      </c>
      <c r="E686" s="18" t="s">
        <v>1185</v>
      </c>
      <c r="F686" s="19" t="s">
        <v>1191</v>
      </c>
      <c r="G686" s="35" t="str">
        <f t="shared" si="6"/>
        <v>Université_des_Sciences_et_de_la_Technologie_Houari_BoumedièneFaculté_des_Sciences_Biologiques </v>
      </c>
    </row>
    <row r="687" spans="1:7">
      <c r="A687" s="21" t="s">
        <v>1177</v>
      </c>
      <c r="B687" s="20" t="s">
        <v>918</v>
      </c>
      <c r="C687" s="19" t="s">
        <v>1178</v>
      </c>
      <c r="D687" s="19" t="s">
        <v>1179</v>
      </c>
      <c r="E687" s="18" t="s">
        <v>1185</v>
      </c>
      <c r="F687" s="19" t="s">
        <v>1192</v>
      </c>
      <c r="G687" s="35" t="str">
        <f t="shared" si="6"/>
        <v>Université_des_Sciences_et_de_la_Technologie_Houari_BoumedièneFaculté_des_Sciences_Biologiques </v>
      </c>
    </row>
    <row r="688" spans="1:7">
      <c r="A688" s="21" t="s">
        <v>1177</v>
      </c>
      <c r="B688" s="20" t="s">
        <v>918</v>
      </c>
      <c r="C688" s="19" t="s">
        <v>1178</v>
      </c>
      <c r="D688" s="19" t="s">
        <v>1179</v>
      </c>
      <c r="E688" s="18" t="s">
        <v>1198</v>
      </c>
      <c r="F688" s="19" t="s">
        <v>1010</v>
      </c>
      <c r="G688" s="35" t="str">
        <f t="shared" si="6"/>
        <v>Université_des_Sciences_et_de_la_Technologie_Houari_BoumedièneFaculté_des_Sciences_de_la_Terre_de_Géographie_et_de_l’Aménagement_du_Territoire </v>
      </c>
    </row>
    <row r="689" spans="1:7">
      <c r="A689" s="21" t="s">
        <v>1177</v>
      </c>
      <c r="B689" s="20" t="s">
        <v>918</v>
      </c>
      <c r="C689" s="19" t="s">
        <v>1178</v>
      </c>
      <c r="D689" s="19" t="s">
        <v>1179</v>
      </c>
      <c r="E689" s="18" t="s">
        <v>1198</v>
      </c>
      <c r="F689" s="19" t="s">
        <v>1199</v>
      </c>
      <c r="G689" s="35" t="str">
        <f t="shared" si="6"/>
        <v>Université_des_Sciences_et_de_la_Technologie_Houari_BoumedièneFaculté_des_Sciences_de_la_Terre_de_Géographie_et_de_l’Aménagement_du_Territoire </v>
      </c>
    </row>
    <row r="690" spans="1:7">
      <c r="A690" s="21" t="s">
        <v>1177</v>
      </c>
      <c r="B690" s="20" t="s">
        <v>918</v>
      </c>
      <c r="C690" s="19" t="s">
        <v>1178</v>
      </c>
      <c r="D690" s="19" t="s">
        <v>1179</v>
      </c>
      <c r="E690" s="18" t="s">
        <v>1198</v>
      </c>
      <c r="F690" s="19" t="s">
        <v>1210</v>
      </c>
      <c r="G690" s="35" t="str">
        <f t="shared" si="6"/>
        <v>Université_des_Sciences_et_de_la_Technologie_Houari_BoumedièneFaculté_des_Sciences_de_la_Terre_de_Géographie_et_de_l’Aménagement_du_Territoire </v>
      </c>
    </row>
    <row r="691" spans="1:7">
      <c r="A691" s="21" t="s">
        <v>1214</v>
      </c>
      <c r="B691" s="19" t="s">
        <v>892</v>
      </c>
      <c r="C691" s="19" t="s">
        <v>1452</v>
      </c>
      <c r="D691" s="19" t="s">
        <v>1215</v>
      </c>
      <c r="E691" s="18" t="s">
        <v>1216</v>
      </c>
      <c r="F691" s="36" t="s">
        <v>984</v>
      </c>
      <c r="G691" s="35" t="str">
        <f t="shared" si="6"/>
        <v>Université_des_Sciences_et_de_la_Technologie_Mohamed_Boudiaf_OranFaculté_d’Architecture_et_de_Génie_Civil</v>
      </c>
    </row>
    <row r="692" spans="1:7">
      <c r="A692" s="21" t="s">
        <v>1214</v>
      </c>
      <c r="B692" s="19" t="s">
        <v>892</v>
      </c>
      <c r="C692" s="19" t="s">
        <v>1452</v>
      </c>
      <c r="D692" s="19" t="s">
        <v>1215</v>
      </c>
      <c r="E692" s="18" t="s">
        <v>1216</v>
      </c>
      <c r="F692" s="19" t="s">
        <v>923</v>
      </c>
      <c r="G692" s="35" t="str">
        <f t="shared" si="6"/>
        <v>Université_des_Sciences_et_de_la_Technologie_Mohamed_Boudiaf_OranFaculté_d’Architecture_et_de_Génie_Civil</v>
      </c>
    </row>
    <row r="693" spans="1:7">
      <c r="A693" s="21" t="s">
        <v>1214</v>
      </c>
      <c r="B693" s="19" t="s">
        <v>892</v>
      </c>
      <c r="C693" s="19" t="s">
        <v>1452</v>
      </c>
      <c r="D693" s="19" t="s">
        <v>1215</v>
      </c>
      <c r="E693" s="18" t="s">
        <v>1216</v>
      </c>
      <c r="F693" s="19" t="s">
        <v>841</v>
      </c>
      <c r="G693" s="35" t="str">
        <f t="shared" si="6"/>
        <v>Université_des_Sciences_et_de_la_Technologie_Mohamed_Boudiaf_OranFaculté_d’Architecture_et_de_Génie_Civil</v>
      </c>
    </row>
    <row r="694" spans="1:7">
      <c r="A694" s="21" t="s">
        <v>1214</v>
      </c>
      <c r="B694" s="19" t="s">
        <v>892</v>
      </c>
      <c r="C694" s="19" t="s">
        <v>1452</v>
      </c>
      <c r="D694" s="19" t="s">
        <v>1215</v>
      </c>
      <c r="E694" s="18" t="s">
        <v>1193</v>
      </c>
      <c r="F694" s="19"/>
      <c r="G694" s="35" t="str">
        <f t="shared" si="6"/>
        <v>Université_des_Sciences_et_de_la_Technologie_Mohamed_Boudiaf_OranFaculté_de_Chimie </v>
      </c>
    </row>
    <row r="695" spans="1:7">
      <c r="A695" s="21" t="s">
        <v>1214</v>
      </c>
      <c r="B695" s="19" t="s">
        <v>892</v>
      </c>
      <c r="C695" s="19" t="s">
        <v>1452</v>
      </c>
      <c r="D695" s="19" t="s">
        <v>1215</v>
      </c>
      <c r="E695" s="18" t="s">
        <v>1222</v>
      </c>
      <c r="F695" s="19" t="s">
        <v>1223</v>
      </c>
      <c r="G695" s="35" t="str">
        <f t="shared" si="6"/>
        <v>Université_des_Sciences_et_de_la_Technologie_Mohamed_Boudiaf_OranFaculté_de_Génie_Mécanique</v>
      </c>
    </row>
    <row r="696" spans="1:7">
      <c r="A696" s="21" t="s">
        <v>1214</v>
      </c>
      <c r="B696" s="19" t="s">
        <v>892</v>
      </c>
      <c r="C696" s="19" t="s">
        <v>1452</v>
      </c>
      <c r="D696" s="19" t="s">
        <v>1215</v>
      </c>
      <c r="E696" s="18" t="s">
        <v>1222</v>
      </c>
      <c r="F696" s="19" t="s">
        <v>1224</v>
      </c>
      <c r="G696" s="35" t="str">
        <f t="shared" si="6"/>
        <v>Université_des_Sciences_et_de_la_Technologie_Mohamed_Boudiaf_OranFaculté_de_Génie_Mécanique</v>
      </c>
    </row>
    <row r="697" spans="1:7">
      <c r="A697" s="21" t="s">
        <v>1214</v>
      </c>
      <c r="B697" s="19" t="s">
        <v>892</v>
      </c>
      <c r="C697" s="19" t="s">
        <v>1452</v>
      </c>
      <c r="D697" s="19" t="s">
        <v>1215</v>
      </c>
      <c r="E697" s="18" t="s">
        <v>1222</v>
      </c>
      <c r="F697" s="19" t="s">
        <v>1226</v>
      </c>
      <c r="G697" s="35" t="str">
        <f t="shared" si="6"/>
        <v>Université_des_Sciences_et_de_la_Technologie_Mohamed_Boudiaf_OranFaculté_de_Génie_Mécanique</v>
      </c>
    </row>
    <row r="698" spans="1:7">
      <c r="A698" s="21" t="s">
        <v>1214</v>
      </c>
      <c r="B698" s="19" t="s">
        <v>892</v>
      </c>
      <c r="C698" s="19" t="s">
        <v>1452</v>
      </c>
      <c r="D698" s="19" t="s">
        <v>1215</v>
      </c>
      <c r="E698" s="18" t="s">
        <v>1188</v>
      </c>
      <c r="F698" s="19" t="s">
        <v>1220</v>
      </c>
      <c r="G698" s="35" t="str">
        <f t="shared" si="6"/>
        <v>Université_des_Sciences_et_de_la_Technologie_Mohamed_Boudiaf_OranFaculté_de_Physique </v>
      </c>
    </row>
    <row r="699" spans="1:7">
      <c r="A699" s="21" t="s">
        <v>1214</v>
      </c>
      <c r="B699" s="19" t="s">
        <v>892</v>
      </c>
      <c r="C699" s="19" t="s">
        <v>1452</v>
      </c>
      <c r="D699" s="19" t="s">
        <v>1215</v>
      </c>
      <c r="E699" s="18" t="s">
        <v>1188</v>
      </c>
      <c r="F699" s="19" t="s">
        <v>1221</v>
      </c>
      <c r="G699" s="35" t="str">
        <f t="shared" si="6"/>
        <v>Université_des_Sciences_et_de_la_Technologie_Mohamed_Boudiaf_OranFaculté_de_Physique </v>
      </c>
    </row>
    <row r="700" spans="1:7">
      <c r="A700" s="21" t="s">
        <v>1214</v>
      </c>
      <c r="B700" s="19" t="s">
        <v>892</v>
      </c>
      <c r="C700" s="19" t="s">
        <v>1452</v>
      </c>
      <c r="D700" s="19" t="s">
        <v>1215</v>
      </c>
      <c r="E700" s="18" t="s">
        <v>1188</v>
      </c>
      <c r="F700" s="19" t="s">
        <v>1225</v>
      </c>
      <c r="G700" s="35" t="str">
        <f t="shared" si="6"/>
        <v>Université_des_Sciences_et_de_la_Technologie_Mohamed_Boudiaf_OranFaculté_de_Physique </v>
      </c>
    </row>
    <row r="701" spans="1:7">
      <c r="A701" s="21" t="s">
        <v>1214</v>
      </c>
      <c r="B701" s="19" t="s">
        <v>892</v>
      </c>
      <c r="C701" s="19" t="s">
        <v>1452</v>
      </c>
      <c r="D701" s="19" t="s">
        <v>1215</v>
      </c>
      <c r="E701" s="18" t="s">
        <v>1141</v>
      </c>
      <c r="F701" s="19" t="s">
        <v>1063</v>
      </c>
      <c r="G701" s="35" t="str">
        <f t="shared" si="6"/>
        <v>Université_des_Sciences_et_de_la_Technologie_Mohamed_Boudiaf_OranFaculté_des_Mathématiques_et_de_l’Informatique</v>
      </c>
    </row>
    <row r="702" spans="1:7">
      <c r="A702" s="21" t="s">
        <v>1214</v>
      </c>
      <c r="B702" s="19" t="s">
        <v>892</v>
      </c>
      <c r="C702" s="19" t="s">
        <v>1452</v>
      </c>
      <c r="D702" s="19" t="s">
        <v>1215</v>
      </c>
      <c r="E702" s="18" t="s">
        <v>1141</v>
      </c>
      <c r="F702" s="19" t="s">
        <v>1227</v>
      </c>
      <c r="G702" s="35" t="str">
        <f t="shared" si="6"/>
        <v>Université_des_Sciences_et_de_la_Technologie_Mohamed_Boudiaf_OranFaculté_des_Mathématiques_et_de_l’Informatique</v>
      </c>
    </row>
    <row r="703" spans="1:7">
      <c r="A703" s="21" t="s">
        <v>1214</v>
      </c>
      <c r="B703" s="19" t="s">
        <v>892</v>
      </c>
      <c r="C703" s="19" t="s">
        <v>1452</v>
      </c>
      <c r="D703" s="19" t="s">
        <v>1215</v>
      </c>
      <c r="E703" s="18" t="s">
        <v>877</v>
      </c>
      <c r="F703" s="19" t="s">
        <v>903</v>
      </c>
      <c r="G703" s="35" t="str">
        <f t="shared" si="6"/>
        <v>Université_des_Sciences_et_de_la_Technologie_Mohamed_Boudiaf_OranFaculté_des_Sciences_de_la_Nature_et_de_la_Vie_</v>
      </c>
    </row>
    <row r="704" spans="1:7">
      <c r="A704" s="21" t="s">
        <v>1214</v>
      </c>
      <c r="B704" s="19" t="s">
        <v>892</v>
      </c>
      <c r="C704" s="19" t="s">
        <v>1452</v>
      </c>
      <c r="D704" s="19" t="s">
        <v>1215</v>
      </c>
      <c r="E704" s="18" t="s">
        <v>877</v>
      </c>
      <c r="F704" s="19" t="s">
        <v>1219</v>
      </c>
      <c r="G704" s="35" t="str">
        <f t="shared" ref="G704:G767" si="7">CONCATENATE(SUBSTITUTE(C704," ","_"),SUBSTITUTE(E704," ","_"))</f>
        <v>Université_des_Sciences_et_de_la_Technologie_Mohamed_Boudiaf_OranFaculté_des_Sciences_de_la_Nature_et_de_la_Vie_</v>
      </c>
    </row>
    <row r="705" spans="1:7">
      <c r="A705" s="21" t="s">
        <v>1214</v>
      </c>
      <c r="B705" s="19" t="s">
        <v>892</v>
      </c>
      <c r="C705" s="19" t="s">
        <v>1452</v>
      </c>
      <c r="D705" s="19" t="s">
        <v>1215</v>
      </c>
      <c r="E705" s="18" t="s">
        <v>1217</v>
      </c>
      <c r="F705" s="19" t="s">
        <v>1218</v>
      </c>
      <c r="G705" s="35" t="str">
        <f t="shared" si="7"/>
        <v>Université_des_Sciences_et_de_la_Technologie_Mohamed_Boudiaf_OranFaculté_Génie_Electrique</v>
      </c>
    </row>
    <row r="706" spans="1:7">
      <c r="A706" s="21" t="s">
        <v>1214</v>
      </c>
      <c r="B706" s="19" t="s">
        <v>892</v>
      </c>
      <c r="C706" s="19" t="s">
        <v>1452</v>
      </c>
      <c r="D706" s="19" t="s">
        <v>1215</v>
      </c>
      <c r="E706" s="18" t="s">
        <v>1217</v>
      </c>
      <c r="F706" s="19" t="s">
        <v>985</v>
      </c>
      <c r="G706" s="35" t="str">
        <f t="shared" si="7"/>
        <v>Université_des_Sciences_et_de_la_Technologie_Mohamed_Boudiaf_OranFaculté_Génie_Electrique</v>
      </c>
    </row>
    <row r="707" spans="1:7">
      <c r="A707" s="21" t="s">
        <v>1214</v>
      </c>
      <c r="B707" s="19" t="s">
        <v>892</v>
      </c>
      <c r="C707" s="19" t="s">
        <v>1452</v>
      </c>
      <c r="D707" s="19" t="s">
        <v>1215</v>
      </c>
      <c r="E707" s="18" t="s">
        <v>1217</v>
      </c>
      <c r="F707" s="19" t="s">
        <v>986</v>
      </c>
      <c r="G707" s="35" t="str">
        <f t="shared" si="7"/>
        <v>Université_des_Sciences_et_de_la_Technologie_Mohamed_Boudiaf_OranFaculté_Génie_Electrique</v>
      </c>
    </row>
    <row r="708" spans="1:7">
      <c r="A708" s="21" t="s">
        <v>1214</v>
      </c>
      <c r="B708" s="19" t="s">
        <v>892</v>
      </c>
      <c r="C708" s="19" t="s">
        <v>1452</v>
      </c>
      <c r="D708" s="19" t="s">
        <v>1215</v>
      </c>
      <c r="E708" s="18" t="s">
        <v>1228</v>
      </c>
      <c r="F708" s="19"/>
      <c r="G708" s="35" t="str">
        <f t="shared" si="7"/>
        <v>Université_des_Sciences_et_de_la_Technologie_Mohamed_Boudiaf_OranInstitut_de_Sport</v>
      </c>
    </row>
    <row r="709" spans="1:7">
      <c r="A709" s="21" t="s">
        <v>1229</v>
      </c>
      <c r="B709" s="20" t="s">
        <v>832</v>
      </c>
      <c r="C709" s="19" t="s">
        <v>1230</v>
      </c>
      <c r="D709" s="19" t="s">
        <v>1231</v>
      </c>
      <c r="E709" s="18" t="s">
        <v>1232</v>
      </c>
      <c r="F709" s="19" t="s">
        <v>1512</v>
      </c>
      <c r="G709" s="35" t="str">
        <f t="shared" si="7"/>
        <v>Université_des_Sciences_Islamiques_Emir_Abdelkader_de_ConstantineFaculté_de_Charia_et_de_l'Economie_</v>
      </c>
    </row>
    <row r="710" spans="1:7">
      <c r="A710" s="21" t="s">
        <v>1229</v>
      </c>
      <c r="B710" s="20" t="s">
        <v>832</v>
      </c>
      <c r="C710" s="19" t="s">
        <v>1230</v>
      </c>
      <c r="D710" s="19" t="s">
        <v>1231</v>
      </c>
      <c r="E710" s="18" t="s">
        <v>1232</v>
      </c>
      <c r="F710" s="19" t="s">
        <v>1233</v>
      </c>
      <c r="G710" s="35" t="str">
        <f t="shared" si="7"/>
        <v>Université_des_Sciences_Islamiques_Emir_Abdelkader_de_ConstantineFaculté_de_Charia_et_de_l'Economie_</v>
      </c>
    </row>
    <row r="711" spans="1:7">
      <c r="A711" s="21" t="s">
        <v>1229</v>
      </c>
      <c r="B711" s="20" t="s">
        <v>832</v>
      </c>
      <c r="C711" s="19" t="s">
        <v>1230</v>
      </c>
      <c r="D711" s="19" t="s">
        <v>1231</v>
      </c>
      <c r="E711" s="18" t="s">
        <v>1232</v>
      </c>
      <c r="F711" s="19" t="s">
        <v>1234</v>
      </c>
      <c r="G711" s="35" t="str">
        <f t="shared" si="7"/>
        <v>Université_des_Sciences_Islamiques_Emir_Abdelkader_de_ConstantineFaculté_de_Charia_et_de_l'Economie_</v>
      </c>
    </row>
    <row r="712" spans="1:7">
      <c r="A712" s="21" t="s">
        <v>1229</v>
      </c>
      <c r="B712" s="20" t="s">
        <v>832</v>
      </c>
      <c r="C712" s="19" t="s">
        <v>1230</v>
      </c>
      <c r="D712" s="19" t="s">
        <v>1231</v>
      </c>
      <c r="E712" s="18" t="s">
        <v>1237</v>
      </c>
      <c r="F712" s="19"/>
      <c r="G712" s="35" t="str">
        <f t="shared" si="7"/>
        <v>Université_des_Sciences_Islamiques_Emir_Abdelkader_de_ConstantineFaculté_de_Fondement_de_Religion_</v>
      </c>
    </row>
    <row r="713" spans="1:7">
      <c r="A713" s="21" t="s">
        <v>1229</v>
      </c>
      <c r="B713" s="20" t="s">
        <v>832</v>
      </c>
      <c r="C713" s="19" t="s">
        <v>1230</v>
      </c>
      <c r="D713" s="19" t="s">
        <v>1231</v>
      </c>
      <c r="E713" s="18" t="s">
        <v>1235</v>
      </c>
      <c r="F713" s="19" t="s">
        <v>1236</v>
      </c>
      <c r="G713" s="35" t="str">
        <f t="shared" si="7"/>
        <v>Université_des_Sciences_Islamiques_Emir_Abdelkader_de_ConstantineFaculté_des_Arts_et_de_la_Civilisation_Islamique</v>
      </c>
    </row>
    <row r="714" spans="1:7">
      <c r="A714" s="21" t="s">
        <v>1229</v>
      </c>
      <c r="B714" s="20" t="s">
        <v>832</v>
      </c>
      <c r="C714" s="19" t="s">
        <v>1230</v>
      </c>
      <c r="D714" s="19" t="s">
        <v>1231</v>
      </c>
      <c r="E714" s="18" t="s">
        <v>1235</v>
      </c>
      <c r="F714" s="19" t="s">
        <v>1114</v>
      </c>
      <c r="G714" s="35" t="str">
        <f t="shared" si="7"/>
        <v>Université_des_Sciences_Islamiques_Emir_Abdelkader_de_ConstantineFaculté_des_Arts_et_de_la_Civilisation_Islamique</v>
      </c>
    </row>
    <row r="715" spans="1:7">
      <c r="A715" s="21" t="s">
        <v>1229</v>
      </c>
      <c r="B715" s="20" t="s">
        <v>832</v>
      </c>
      <c r="C715" s="19" t="s">
        <v>1230</v>
      </c>
      <c r="D715" s="19" t="s">
        <v>1231</v>
      </c>
      <c r="E715" s="18" t="s">
        <v>1235</v>
      </c>
      <c r="F715" s="19" t="s">
        <v>884</v>
      </c>
      <c r="G715" s="35" t="str">
        <f t="shared" si="7"/>
        <v>Université_des_Sciences_Islamiques_Emir_Abdelkader_de_ConstantineFaculté_des_Arts_et_de_la_Civilisation_Islamique</v>
      </c>
    </row>
    <row r="716" spans="1:7">
      <c r="A716" s="21" t="s">
        <v>1238</v>
      </c>
      <c r="B716" s="20" t="s">
        <v>892</v>
      </c>
      <c r="C716" s="19" t="s">
        <v>1239</v>
      </c>
      <c r="D716" s="19" t="s">
        <v>1240</v>
      </c>
      <c r="E716" s="18" t="s">
        <v>916</v>
      </c>
      <c r="F716" s="19"/>
      <c r="G716" s="35" t="str">
        <f t="shared" si="7"/>
        <v>Université_El_Djilali_Liabès_de_Sidi_Bel_AbbèsFaculté_de_Médecine</v>
      </c>
    </row>
    <row r="717" spans="1:7">
      <c r="A717" s="21" t="s">
        <v>1238</v>
      </c>
      <c r="B717" s="20" t="s">
        <v>892</v>
      </c>
      <c r="C717" s="19" t="s">
        <v>1239</v>
      </c>
      <c r="D717" s="19" t="s">
        <v>1240</v>
      </c>
      <c r="E717" s="18" t="s">
        <v>840</v>
      </c>
      <c r="F717" s="19" t="s">
        <v>1157</v>
      </c>
      <c r="G717" s="35" t="str">
        <f t="shared" si="7"/>
        <v>Université_El_Djilali_Liabès_de_Sidi_Bel_AbbèsFaculté_de_Technologie</v>
      </c>
    </row>
    <row r="718" spans="1:7">
      <c r="A718" s="21" t="s">
        <v>1238</v>
      </c>
      <c r="B718" s="20" t="s">
        <v>892</v>
      </c>
      <c r="C718" s="19" t="s">
        <v>1239</v>
      </c>
      <c r="D718" s="19" t="s">
        <v>1240</v>
      </c>
      <c r="E718" s="18" t="s">
        <v>840</v>
      </c>
      <c r="F718" s="19" t="s">
        <v>929</v>
      </c>
      <c r="G718" s="35" t="str">
        <f t="shared" si="7"/>
        <v>Université_El_Djilali_Liabès_de_Sidi_Bel_AbbèsFaculté_de_Technologie</v>
      </c>
    </row>
    <row r="719" spans="1:7">
      <c r="A719" s="21" t="s">
        <v>1238</v>
      </c>
      <c r="B719" s="20" t="s">
        <v>892</v>
      </c>
      <c r="C719" s="19" t="s">
        <v>1239</v>
      </c>
      <c r="D719" s="19" t="s">
        <v>1240</v>
      </c>
      <c r="E719" s="18" t="s">
        <v>840</v>
      </c>
      <c r="F719" s="19" t="s">
        <v>1145</v>
      </c>
      <c r="G719" s="35" t="str">
        <f t="shared" si="7"/>
        <v>Université_El_Djilali_Liabès_de_Sidi_Bel_AbbèsFaculté_de_Technologie</v>
      </c>
    </row>
    <row r="720" spans="1:7">
      <c r="A720" s="21" t="s">
        <v>1238</v>
      </c>
      <c r="B720" s="20" t="s">
        <v>892</v>
      </c>
      <c r="C720" s="19" t="s">
        <v>1239</v>
      </c>
      <c r="D720" s="19" t="s">
        <v>1240</v>
      </c>
      <c r="E720" s="18" t="s">
        <v>840</v>
      </c>
      <c r="F720" s="19" t="s">
        <v>1244</v>
      </c>
      <c r="G720" s="35" t="str">
        <f t="shared" si="7"/>
        <v>Université_El_Djilali_Liabès_de_Sidi_Bel_AbbèsFaculté_de_Technologie</v>
      </c>
    </row>
    <row r="721" spans="1:7">
      <c r="A721" s="21" t="s">
        <v>1238</v>
      </c>
      <c r="B721" s="20" t="s">
        <v>892</v>
      </c>
      <c r="C721" s="19" t="s">
        <v>1239</v>
      </c>
      <c r="D721" s="19" t="s">
        <v>1240</v>
      </c>
      <c r="E721" s="18" t="s">
        <v>840</v>
      </c>
      <c r="F721" s="19" t="s">
        <v>873</v>
      </c>
      <c r="G721" s="35" t="str">
        <f t="shared" si="7"/>
        <v>Université_El_Djilali_Liabès_de_Sidi_Bel_AbbèsFaculté_de_Technologie</v>
      </c>
    </row>
    <row r="722" spans="1:7">
      <c r="A722" s="21" t="s">
        <v>1238</v>
      </c>
      <c r="B722" s="20" t="s">
        <v>892</v>
      </c>
      <c r="C722" s="19" t="s">
        <v>1239</v>
      </c>
      <c r="D722" s="19" t="s">
        <v>1240</v>
      </c>
      <c r="E722" s="18" t="s">
        <v>1241</v>
      </c>
      <c r="F722" s="19" t="s">
        <v>1242</v>
      </c>
      <c r="G722" s="35" t="str">
        <f t="shared" si="7"/>
        <v>Université_El_Djilali_Liabès_de_Sidi_Bel_AbbèsFaculté_des_Lettres_et_des_Sciences_Humaines</v>
      </c>
    </row>
    <row r="723" spans="1:7">
      <c r="A723" s="21" t="s">
        <v>1238</v>
      </c>
      <c r="B723" s="20" t="s">
        <v>892</v>
      </c>
      <c r="C723" s="19" t="s">
        <v>1239</v>
      </c>
      <c r="D723" s="19" t="s">
        <v>1240</v>
      </c>
      <c r="E723" s="18" t="s">
        <v>1241</v>
      </c>
      <c r="F723" s="19" t="s">
        <v>1142</v>
      </c>
      <c r="G723" s="35" t="str">
        <f t="shared" si="7"/>
        <v>Université_El_Djilali_Liabès_de_Sidi_Bel_AbbèsFaculté_des_Lettres_et_des_Sciences_Humaines</v>
      </c>
    </row>
    <row r="724" spans="1:7">
      <c r="A724" s="21" t="s">
        <v>1238</v>
      </c>
      <c r="B724" s="20" t="s">
        <v>892</v>
      </c>
      <c r="C724" s="19" t="s">
        <v>1239</v>
      </c>
      <c r="D724" s="19" t="s">
        <v>1240</v>
      </c>
      <c r="E724" s="18" t="s">
        <v>1241</v>
      </c>
      <c r="F724" s="19" t="s">
        <v>1143</v>
      </c>
      <c r="G724" s="35" t="str">
        <f t="shared" si="7"/>
        <v>Université_El_Djilali_Liabès_de_Sidi_Bel_AbbèsFaculté_des_Lettres_et_des_Sciences_Humaines</v>
      </c>
    </row>
    <row r="725" spans="1:7">
      <c r="A725" s="21" t="s">
        <v>1238</v>
      </c>
      <c r="B725" s="20" t="s">
        <v>892</v>
      </c>
      <c r="C725" s="19" t="s">
        <v>1239</v>
      </c>
      <c r="D725" s="19" t="s">
        <v>1240</v>
      </c>
      <c r="E725" s="18" t="s">
        <v>1241</v>
      </c>
      <c r="F725" s="19" t="s">
        <v>1144</v>
      </c>
      <c r="G725" s="35" t="str">
        <f t="shared" si="7"/>
        <v>Université_El_Djilali_Liabès_de_Sidi_Bel_AbbèsFaculté_des_Lettres_et_des_Sciences_Humaines</v>
      </c>
    </row>
    <row r="726" spans="1:7">
      <c r="A726" s="21" t="s">
        <v>1238</v>
      </c>
      <c r="B726" s="20" t="s">
        <v>892</v>
      </c>
      <c r="C726" s="19" t="s">
        <v>1239</v>
      </c>
      <c r="D726" s="19" t="s">
        <v>1240</v>
      </c>
      <c r="E726" s="18" t="s">
        <v>1241</v>
      </c>
      <c r="F726" s="19" t="s">
        <v>1245</v>
      </c>
      <c r="G726" s="35" t="str">
        <f t="shared" si="7"/>
        <v>Université_El_Djilali_Liabès_de_Sidi_Bel_AbbèsFaculté_des_Lettres_et_des_Sciences_Humaines</v>
      </c>
    </row>
    <row r="727" spans="1:7">
      <c r="A727" s="21" t="s">
        <v>1238</v>
      </c>
      <c r="B727" s="20" t="s">
        <v>892</v>
      </c>
      <c r="C727" s="19" t="s">
        <v>1239</v>
      </c>
      <c r="D727" s="19" t="s">
        <v>1240</v>
      </c>
      <c r="E727" s="18" t="s">
        <v>1241</v>
      </c>
      <c r="F727" s="19" t="s">
        <v>1160</v>
      </c>
      <c r="G727" s="35" t="str">
        <f t="shared" si="7"/>
        <v>Université_El_Djilali_Liabès_de_Sidi_Bel_AbbèsFaculté_des_Lettres_et_des_Sciences_Humaines</v>
      </c>
    </row>
    <row r="728" spans="1:7">
      <c r="A728" s="21" t="s">
        <v>1238</v>
      </c>
      <c r="B728" s="20" t="s">
        <v>892</v>
      </c>
      <c r="C728" s="19" t="s">
        <v>1239</v>
      </c>
      <c r="D728" s="19" t="s">
        <v>1240</v>
      </c>
      <c r="E728" s="18" t="s">
        <v>1241</v>
      </c>
      <c r="F728" s="19" t="s">
        <v>855</v>
      </c>
      <c r="G728" s="35" t="str">
        <f t="shared" si="7"/>
        <v>Université_El_Djilali_Liabès_de_Sidi_Bel_AbbèsFaculté_des_Lettres_et_des_Sciences_Humaines</v>
      </c>
    </row>
    <row r="729" spans="1:7">
      <c r="A729" s="21" t="s">
        <v>1238</v>
      </c>
      <c r="B729" s="20" t="s">
        <v>892</v>
      </c>
      <c r="C729" s="19" t="s">
        <v>1239</v>
      </c>
      <c r="D729" s="19" t="s">
        <v>1240</v>
      </c>
      <c r="E729" s="18" t="s">
        <v>1241</v>
      </c>
      <c r="F729" s="19" t="s">
        <v>1246</v>
      </c>
      <c r="G729" s="35" t="str">
        <f t="shared" si="7"/>
        <v>Université_El_Djilali_Liabès_de_Sidi_Bel_AbbèsFaculté_des_Lettres_et_des_Sciences_Humaines</v>
      </c>
    </row>
    <row r="730" spans="1:7">
      <c r="A730" s="21" t="s">
        <v>1238</v>
      </c>
      <c r="B730" s="20" t="s">
        <v>892</v>
      </c>
      <c r="C730" s="19" t="s">
        <v>1239</v>
      </c>
      <c r="D730" s="19" t="s">
        <v>1240</v>
      </c>
      <c r="E730" s="18" t="s">
        <v>835</v>
      </c>
      <c r="F730" s="36" t="s">
        <v>861</v>
      </c>
      <c r="G730" s="35" t="str">
        <f t="shared" si="7"/>
        <v>Université_El_Djilali_Liabès_de_Sidi_Bel_AbbèsFaculté_des_Sciences</v>
      </c>
    </row>
    <row r="731" spans="1:7">
      <c r="A731" s="21" t="s">
        <v>1238</v>
      </c>
      <c r="B731" s="20" t="s">
        <v>892</v>
      </c>
      <c r="C731" s="19" t="s">
        <v>1239</v>
      </c>
      <c r="D731" s="19" t="s">
        <v>1240</v>
      </c>
      <c r="E731" s="18" t="s">
        <v>835</v>
      </c>
      <c r="F731" s="19" t="s">
        <v>878</v>
      </c>
      <c r="G731" s="35" t="str">
        <f t="shared" si="7"/>
        <v>Université_El_Djilali_Liabès_de_Sidi_Bel_AbbèsFaculté_des_Sciences</v>
      </c>
    </row>
    <row r="732" spans="1:7">
      <c r="A732" s="21" t="s">
        <v>1238</v>
      </c>
      <c r="B732" s="20" t="s">
        <v>892</v>
      </c>
      <c r="C732" s="19" t="s">
        <v>1239</v>
      </c>
      <c r="D732" s="19" t="s">
        <v>1240</v>
      </c>
      <c r="E732" s="18" t="s">
        <v>835</v>
      </c>
      <c r="F732" s="19" t="s">
        <v>1243</v>
      </c>
      <c r="G732" s="35" t="str">
        <f t="shared" si="7"/>
        <v>Université_El_Djilali_Liabès_de_Sidi_Bel_AbbèsFaculté_des_Sciences</v>
      </c>
    </row>
    <row r="733" spans="1:7">
      <c r="A733" s="21" t="s">
        <v>1238</v>
      </c>
      <c r="B733" s="20" t="s">
        <v>892</v>
      </c>
      <c r="C733" s="19" t="s">
        <v>1239</v>
      </c>
      <c r="D733" s="19" t="s">
        <v>1240</v>
      </c>
      <c r="E733" s="18" t="s">
        <v>835</v>
      </c>
      <c r="F733" s="19" t="s">
        <v>881</v>
      </c>
      <c r="G733" s="35" t="str">
        <f t="shared" si="7"/>
        <v>Université_El_Djilali_Liabès_de_Sidi_Bel_AbbèsFaculté_des_Sciences</v>
      </c>
    </row>
    <row r="734" spans="1:7">
      <c r="A734" s="21" t="s">
        <v>1238</v>
      </c>
      <c r="B734" s="20" t="s">
        <v>892</v>
      </c>
      <c r="C734" s="19" t="s">
        <v>1239</v>
      </c>
      <c r="D734" s="19" t="s">
        <v>1240</v>
      </c>
      <c r="E734" s="18" t="s">
        <v>835</v>
      </c>
      <c r="F734" s="19" t="s">
        <v>882</v>
      </c>
      <c r="G734" s="35" t="str">
        <f t="shared" si="7"/>
        <v>Université_El_Djilali_Liabès_de_Sidi_Bel_AbbèsFaculté_des_Sciences</v>
      </c>
    </row>
    <row r="735" spans="1:7">
      <c r="A735" s="21" t="s">
        <v>1238</v>
      </c>
      <c r="B735" s="20" t="s">
        <v>892</v>
      </c>
      <c r="C735" s="19" t="s">
        <v>1239</v>
      </c>
      <c r="D735" s="19" t="s">
        <v>1240</v>
      </c>
      <c r="E735" s="18" t="s">
        <v>1249</v>
      </c>
      <c r="F735" s="19"/>
      <c r="G735" s="35" t="str">
        <f t="shared" si="7"/>
        <v>Université_El_Djilali_Liabès_de_Sidi_Bel_AbbèsFaculté_des_Sciences_Commerciales</v>
      </c>
    </row>
    <row r="736" spans="1:7">
      <c r="A736" s="21" t="s">
        <v>1238</v>
      </c>
      <c r="B736" s="20" t="s">
        <v>892</v>
      </c>
      <c r="C736" s="19" t="s">
        <v>1239</v>
      </c>
      <c r="D736" s="19" t="s">
        <v>1240</v>
      </c>
      <c r="E736" s="18" t="s">
        <v>978</v>
      </c>
      <c r="F736" s="19" t="s">
        <v>1247</v>
      </c>
      <c r="G736" s="35" t="str">
        <f t="shared" si="7"/>
        <v>Université_El_Djilali_Liabès_de_Sidi_Bel_AbbèsFacultés_de_Droit_et_de_Science_Politique</v>
      </c>
    </row>
    <row r="737" spans="1:7">
      <c r="A737" s="21" t="s">
        <v>1238</v>
      </c>
      <c r="B737" s="20" t="s">
        <v>892</v>
      </c>
      <c r="C737" s="19" t="s">
        <v>1239</v>
      </c>
      <c r="D737" s="19" t="s">
        <v>1240</v>
      </c>
      <c r="E737" s="18" t="s">
        <v>978</v>
      </c>
      <c r="F737" s="19" t="s">
        <v>1248</v>
      </c>
      <c r="G737" s="35" t="str">
        <f t="shared" si="7"/>
        <v>Université_El_Djilali_Liabès_de_Sidi_Bel_AbbèsFacultés_de_Droit_et_de_Science_Politique</v>
      </c>
    </row>
    <row r="738" spans="1:7">
      <c r="A738" s="21" t="s">
        <v>1250</v>
      </c>
      <c r="B738" s="20" t="s">
        <v>832</v>
      </c>
      <c r="C738" s="19" t="s">
        <v>1251</v>
      </c>
      <c r="D738" s="19" t="s">
        <v>1252</v>
      </c>
      <c r="E738" s="18" t="s">
        <v>871</v>
      </c>
      <c r="F738" s="19" t="s">
        <v>839</v>
      </c>
      <c r="G738" s="35" t="str">
        <f t="shared" si="7"/>
        <v>Université_El_Hadj_Lakhdar_de_BatnaFaculté_de_Droit_et_des_Sciences_Politiques</v>
      </c>
    </row>
    <row r="739" spans="1:7">
      <c r="A739" s="21" t="s">
        <v>1250</v>
      </c>
      <c r="B739" s="20" t="s">
        <v>832</v>
      </c>
      <c r="C739" s="19" t="s">
        <v>1251</v>
      </c>
      <c r="D739" s="19" t="s">
        <v>1252</v>
      </c>
      <c r="E739" s="18" t="s">
        <v>871</v>
      </c>
      <c r="F739" s="19" t="s">
        <v>855</v>
      </c>
      <c r="G739" s="35" t="str">
        <f t="shared" si="7"/>
        <v>Université_El_Hadj_Lakhdar_de_BatnaFaculté_de_Droit_et_des_Sciences_Politiques</v>
      </c>
    </row>
    <row r="740" spans="1:7">
      <c r="A740" s="21" t="s">
        <v>1250</v>
      </c>
      <c r="B740" s="20" t="s">
        <v>832</v>
      </c>
      <c r="C740" s="19" t="s">
        <v>1251</v>
      </c>
      <c r="D740" s="19" t="s">
        <v>1252</v>
      </c>
      <c r="E740" s="18" t="s">
        <v>988</v>
      </c>
      <c r="F740" s="36" t="s">
        <v>899</v>
      </c>
      <c r="G740" s="35" t="str">
        <f t="shared" si="7"/>
        <v>Université_El_Hadj_Lakhdar_de_BatnaFaculté_de_Lettres_et_Langues</v>
      </c>
    </row>
    <row r="741" spans="1:7">
      <c r="A741" s="21" t="s">
        <v>1250</v>
      </c>
      <c r="B741" s="20" t="s">
        <v>832</v>
      </c>
      <c r="C741" s="19" t="s">
        <v>1251</v>
      </c>
      <c r="D741" s="19" t="s">
        <v>1252</v>
      </c>
      <c r="E741" s="18" t="s">
        <v>988</v>
      </c>
      <c r="F741" s="19" t="s">
        <v>862</v>
      </c>
      <c r="G741" s="35" t="str">
        <f t="shared" si="7"/>
        <v>Université_El_Hadj_Lakhdar_de_BatnaFaculté_de_Lettres_et_Langues</v>
      </c>
    </row>
    <row r="742" spans="1:7">
      <c r="A742" s="21" t="s">
        <v>1250</v>
      </c>
      <c r="B742" s="20" t="s">
        <v>832</v>
      </c>
      <c r="C742" s="19" t="s">
        <v>1251</v>
      </c>
      <c r="D742" s="19" t="s">
        <v>1252</v>
      </c>
      <c r="E742" s="18" t="s">
        <v>988</v>
      </c>
      <c r="F742" s="19" t="s">
        <v>1261</v>
      </c>
      <c r="G742" s="35" t="str">
        <f t="shared" si="7"/>
        <v>Université_El_Hadj_Lakhdar_de_BatnaFaculté_de_Lettres_et_Langues</v>
      </c>
    </row>
    <row r="743" spans="1:7">
      <c r="A743" s="21" t="s">
        <v>1250</v>
      </c>
      <c r="B743" s="20" t="s">
        <v>832</v>
      </c>
      <c r="C743" s="19" t="s">
        <v>1251</v>
      </c>
      <c r="D743" s="19" t="s">
        <v>1252</v>
      </c>
      <c r="E743" s="18" t="s">
        <v>916</v>
      </c>
      <c r="F743" s="19" t="s">
        <v>1253</v>
      </c>
      <c r="G743" s="35" t="str">
        <f t="shared" si="7"/>
        <v>Université_El_Hadj_Lakhdar_de_BatnaFaculté_de_Médecine</v>
      </c>
    </row>
    <row r="744" spans="1:7">
      <c r="A744" s="21" t="s">
        <v>1250</v>
      </c>
      <c r="B744" s="20" t="s">
        <v>832</v>
      </c>
      <c r="C744" s="19" t="s">
        <v>1251</v>
      </c>
      <c r="D744" s="19" t="s">
        <v>1252</v>
      </c>
      <c r="E744" s="18" t="s">
        <v>916</v>
      </c>
      <c r="F744" s="19" t="s">
        <v>1015</v>
      </c>
      <c r="G744" s="35" t="str">
        <f t="shared" si="7"/>
        <v>Université_El_Hadj_Lakhdar_de_BatnaFaculté_de_Médecine</v>
      </c>
    </row>
    <row r="745" spans="1:7">
      <c r="A745" s="21" t="s">
        <v>1250</v>
      </c>
      <c r="B745" s="20" t="s">
        <v>832</v>
      </c>
      <c r="C745" s="19" t="s">
        <v>1251</v>
      </c>
      <c r="D745" s="19" t="s">
        <v>1252</v>
      </c>
      <c r="E745" s="18" t="s">
        <v>916</v>
      </c>
      <c r="F745" s="19" t="s">
        <v>1017</v>
      </c>
      <c r="G745" s="35" t="str">
        <f t="shared" si="7"/>
        <v>Université_El_Hadj_Lakhdar_de_BatnaFaculté_de_Médecine</v>
      </c>
    </row>
    <row r="746" spans="1:7">
      <c r="A746" s="21" t="s">
        <v>1250</v>
      </c>
      <c r="B746" s="20" t="s">
        <v>832</v>
      </c>
      <c r="C746" s="19" t="s">
        <v>1251</v>
      </c>
      <c r="D746" s="19" t="s">
        <v>1252</v>
      </c>
      <c r="E746" s="18" t="s">
        <v>840</v>
      </c>
      <c r="F746" s="19" t="s">
        <v>985</v>
      </c>
      <c r="G746" s="35" t="str">
        <f t="shared" si="7"/>
        <v>Université_El_Hadj_Lakhdar_de_BatnaFaculté_de_Technologie</v>
      </c>
    </row>
    <row r="747" spans="1:7">
      <c r="A747" s="21" t="s">
        <v>1250</v>
      </c>
      <c r="B747" s="20" t="s">
        <v>832</v>
      </c>
      <c r="C747" s="19" t="s">
        <v>1251</v>
      </c>
      <c r="D747" s="19" t="s">
        <v>1252</v>
      </c>
      <c r="E747" s="18" t="s">
        <v>840</v>
      </c>
      <c r="F747" s="19" t="s">
        <v>986</v>
      </c>
      <c r="G747" s="35" t="str">
        <f t="shared" si="7"/>
        <v>Université_El_Hadj_Lakhdar_de_BatnaFaculté_de_Technologie</v>
      </c>
    </row>
    <row r="748" spans="1:7">
      <c r="A748" s="21" t="s">
        <v>1250</v>
      </c>
      <c r="B748" s="20" t="s">
        <v>832</v>
      </c>
      <c r="C748" s="19" t="s">
        <v>1251</v>
      </c>
      <c r="D748" s="19" t="s">
        <v>1252</v>
      </c>
      <c r="E748" s="18" t="s">
        <v>840</v>
      </c>
      <c r="F748" s="19" t="s">
        <v>1260</v>
      </c>
      <c r="G748" s="35" t="str">
        <f t="shared" si="7"/>
        <v>Université_El_Hadj_Lakhdar_de_BatnaFaculté_de_Technologie</v>
      </c>
    </row>
    <row r="749" spans="1:7">
      <c r="A749" s="21" t="s">
        <v>1250</v>
      </c>
      <c r="B749" s="20" t="s">
        <v>832</v>
      </c>
      <c r="C749" s="19" t="s">
        <v>1251</v>
      </c>
      <c r="D749" s="19" t="s">
        <v>1252</v>
      </c>
      <c r="E749" s="18" t="s">
        <v>840</v>
      </c>
      <c r="F749" s="19" t="s">
        <v>845</v>
      </c>
      <c r="G749" s="35" t="str">
        <f t="shared" si="7"/>
        <v>Université_El_Hadj_Lakhdar_de_BatnaFaculté_de_Technologie</v>
      </c>
    </row>
    <row r="750" spans="1:7">
      <c r="A750" s="21" t="s">
        <v>1250</v>
      </c>
      <c r="B750" s="20" t="s">
        <v>832</v>
      </c>
      <c r="C750" s="19" t="s">
        <v>1251</v>
      </c>
      <c r="D750" s="19" t="s">
        <v>1252</v>
      </c>
      <c r="E750" s="18" t="s">
        <v>840</v>
      </c>
      <c r="F750" s="19" t="s">
        <v>1263</v>
      </c>
      <c r="G750" s="35" t="str">
        <f t="shared" si="7"/>
        <v>Université_El_Hadj_Lakhdar_de_BatnaFaculté_de_Technologie</v>
      </c>
    </row>
    <row r="751" spans="1:7">
      <c r="A751" s="21" t="s">
        <v>1250</v>
      </c>
      <c r="B751" s="20" t="s">
        <v>832</v>
      </c>
      <c r="C751" s="19" t="s">
        <v>1251</v>
      </c>
      <c r="D751" s="19" t="s">
        <v>1252</v>
      </c>
      <c r="E751" s="18" t="s">
        <v>835</v>
      </c>
      <c r="F751" s="19" t="s">
        <v>1253</v>
      </c>
      <c r="G751" s="35" t="str">
        <f t="shared" si="7"/>
        <v>Université_El_Hadj_Lakhdar_de_BatnaFaculté_des_Sciences</v>
      </c>
    </row>
    <row r="752" spans="1:7">
      <c r="A752" s="21" t="s">
        <v>1250</v>
      </c>
      <c r="B752" s="20" t="s">
        <v>832</v>
      </c>
      <c r="C752" s="19" t="s">
        <v>1251</v>
      </c>
      <c r="D752" s="19" t="s">
        <v>1252</v>
      </c>
      <c r="E752" s="18" t="s">
        <v>835</v>
      </c>
      <c r="F752" s="19" t="s">
        <v>836</v>
      </c>
      <c r="G752" s="35" t="str">
        <f t="shared" si="7"/>
        <v>Université_El_Hadj_Lakhdar_de_BatnaFaculté_des_Sciences</v>
      </c>
    </row>
    <row r="753" spans="1:7">
      <c r="A753" s="21" t="s">
        <v>1250</v>
      </c>
      <c r="B753" s="20" t="s">
        <v>832</v>
      </c>
      <c r="C753" s="19" t="s">
        <v>1251</v>
      </c>
      <c r="D753" s="19" t="s">
        <v>1252</v>
      </c>
      <c r="E753" s="18" t="s">
        <v>835</v>
      </c>
      <c r="F753" s="19" t="s">
        <v>1063</v>
      </c>
      <c r="G753" s="35" t="str">
        <f t="shared" si="7"/>
        <v>Université_El_Hadj_Lakhdar_de_BatnaFaculté_des_Sciences</v>
      </c>
    </row>
    <row r="754" spans="1:7">
      <c r="A754" s="21" t="s">
        <v>1250</v>
      </c>
      <c r="B754" s="20" t="s">
        <v>832</v>
      </c>
      <c r="C754" s="19" t="s">
        <v>1251</v>
      </c>
      <c r="D754" s="19" t="s">
        <v>1252</v>
      </c>
      <c r="E754" s="18" t="s">
        <v>835</v>
      </c>
      <c r="F754" s="19" t="s">
        <v>869</v>
      </c>
      <c r="G754" s="35" t="str">
        <f t="shared" si="7"/>
        <v>Université_El_Hadj_Lakhdar_de_BatnaFaculté_des_Sciences</v>
      </c>
    </row>
    <row r="755" spans="1:7">
      <c r="A755" s="21" t="s">
        <v>1250</v>
      </c>
      <c r="B755" s="20" t="s">
        <v>832</v>
      </c>
      <c r="C755" s="19" t="s">
        <v>1251</v>
      </c>
      <c r="D755" s="19" t="s">
        <v>1252</v>
      </c>
      <c r="E755" s="18" t="s">
        <v>835</v>
      </c>
      <c r="F755" s="19" t="s">
        <v>1267</v>
      </c>
      <c r="G755" s="35" t="str">
        <f t="shared" si="7"/>
        <v>Université_El_Hadj_Lakhdar_de_BatnaFaculté_des_Sciences</v>
      </c>
    </row>
    <row r="756" spans="1:7">
      <c r="A756" s="21" t="s">
        <v>1250</v>
      </c>
      <c r="B756" s="20" t="s">
        <v>832</v>
      </c>
      <c r="C756" s="19" t="s">
        <v>1251</v>
      </c>
      <c r="D756" s="19" t="s">
        <v>1252</v>
      </c>
      <c r="E756" s="18" t="s">
        <v>1266</v>
      </c>
      <c r="F756" s="36" t="s">
        <v>851</v>
      </c>
      <c r="G756" s="35" t="str">
        <f t="shared" si="7"/>
        <v>Université_El_Hadj_Lakhdar_de_BatnaFaculté_des_Sciences_Économiques_et_Sciences_de_Gestion</v>
      </c>
    </row>
    <row r="757" spans="1:7">
      <c r="A757" s="21" t="s">
        <v>1250</v>
      </c>
      <c r="B757" s="20" t="s">
        <v>832</v>
      </c>
      <c r="C757" s="19" t="s">
        <v>1251</v>
      </c>
      <c r="D757" s="19" t="s">
        <v>1252</v>
      </c>
      <c r="E757" s="18" t="s">
        <v>1266</v>
      </c>
      <c r="F757" s="19" t="s">
        <v>852</v>
      </c>
      <c r="G757" s="35" t="str">
        <f t="shared" si="7"/>
        <v>Université_El_Hadj_Lakhdar_de_BatnaFaculté_des_Sciences_Économiques_et_Sciences_de_Gestion</v>
      </c>
    </row>
    <row r="758" spans="1:7">
      <c r="A758" s="21" t="s">
        <v>1250</v>
      </c>
      <c r="B758" s="20" t="s">
        <v>832</v>
      </c>
      <c r="C758" s="19" t="s">
        <v>1251</v>
      </c>
      <c r="D758" s="19" t="s">
        <v>1252</v>
      </c>
      <c r="E758" s="18" t="s">
        <v>1266</v>
      </c>
      <c r="F758" s="19" t="s">
        <v>854</v>
      </c>
      <c r="G758" s="35" t="str">
        <f t="shared" si="7"/>
        <v>Université_El_Hadj_Lakhdar_de_BatnaFaculté_des_Sciences_Économiques_et_Sciences_de_Gestion</v>
      </c>
    </row>
    <row r="759" spans="1:7">
      <c r="A759" s="21" t="s">
        <v>1250</v>
      </c>
      <c r="B759" s="20" t="s">
        <v>832</v>
      </c>
      <c r="C759" s="19" t="s">
        <v>1251</v>
      </c>
      <c r="D759" s="19" t="s">
        <v>1252</v>
      </c>
      <c r="E759" s="18" t="s">
        <v>1268</v>
      </c>
      <c r="F759" s="19" t="s">
        <v>938</v>
      </c>
      <c r="G759" s="35" t="str">
        <f t="shared" si="7"/>
        <v>Université_El_Hadj_Lakhdar_de_BatnaFaculté_des_Sciences_Humaines,_Sciences_Sociales_Sciences_Islamiques</v>
      </c>
    </row>
    <row r="760" spans="1:7">
      <c r="A760" s="21" t="s">
        <v>1250</v>
      </c>
      <c r="B760" s="20" t="s">
        <v>832</v>
      </c>
      <c r="C760" s="19" t="s">
        <v>1251</v>
      </c>
      <c r="D760" s="19" t="s">
        <v>1252</v>
      </c>
      <c r="E760" s="18" t="s">
        <v>1268</v>
      </c>
      <c r="F760" s="19" t="s">
        <v>997</v>
      </c>
      <c r="G760" s="35" t="str">
        <f t="shared" si="7"/>
        <v>Université_El_Hadj_Lakhdar_de_BatnaFaculté_des_Sciences_Humaines,_Sciences_Sociales_Sciences_Islamiques</v>
      </c>
    </row>
    <row r="761" spans="1:7">
      <c r="A761" s="21" t="s">
        <v>1250</v>
      </c>
      <c r="B761" s="20" t="s">
        <v>832</v>
      </c>
      <c r="C761" s="19" t="s">
        <v>1251</v>
      </c>
      <c r="D761" s="19" t="s">
        <v>1252</v>
      </c>
      <c r="E761" s="18" t="s">
        <v>1268</v>
      </c>
      <c r="F761" s="19" t="s">
        <v>856</v>
      </c>
      <c r="G761" s="35" t="str">
        <f t="shared" si="7"/>
        <v>Université_El_Hadj_Lakhdar_de_BatnaFaculté_des_Sciences_Humaines,_Sciences_Sociales_Sciences_Islamiques</v>
      </c>
    </row>
    <row r="762" spans="1:7">
      <c r="A762" s="21" t="s">
        <v>1250</v>
      </c>
      <c r="B762" s="20" t="s">
        <v>832</v>
      </c>
      <c r="C762" s="19" t="s">
        <v>1251</v>
      </c>
      <c r="D762" s="19" t="s">
        <v>1252</v>
      </c>
      <c r="E762" s="18" t="s">
        <v>1255</v>
      </c>
      <c r="F762" s="19" t="s">
        <v>984</v>
      </c>
      <c r="G762" s="35" t="str">
        <f t="shared" si="7"/>
        <v>Université_El_Hadj_Lakhdar_de_BatnaInstitut_de_Génie_civil,_hydraulique_et_Architecture</v>
      </c>
    </row>
    <row r="763" spans="1:7">
      <c r="A763" s="21" t="s">
        <v>1250</v>
      </c>
      <c r="B763" s="20" t="s">
        <v>832</v>
      </c>
      <c r="C763" s="19" t="s">
        <v>1251</v>
      </c>
      <c r="D763" s="19" t="s">
        <v>1252</v>
      </c>
      <c r="E763" s="18" t="s">
        <v>1255</v>
      </c>
      <c r="F763" s="19" t="s">
        <v>923</v>
      </c>
      <c r="G763" s="35" t="str">
        <f t="shared" si="7"/>
        <v>Université_El_Hadj_Lakhdar_de_BatnaInstitut_de_Génie_civil,_hydraulique_et_Architecture</v>
      </c>
    </row>
    <row r="764" spans="1:7">
      <c r="A764" s="21" t="s">
        <v>1250</v>
      </c>
      <c r="B764" s="20" t="s">
        <v>832</v>
      </c>
      <c r="C764" s="19" t="s">
        <v>1251</v>
      </c>
      <c r="D764" s="19" t="s">
        <v>1252</v>
      </c>
      <c r="E764" s="18" t="s">
        <v>1255</v>
      </c>
      <c r="F764" s="19" t="s">
        <v>841</v>
      </c>
      <c r="G764" s="35" t="str">
        <f t="shared" si="7"/>
        <v>Université_El_Hadj_Lakhdar_de_BatnaInstitut_de_Génie_civil,_hydraulique_et_Architecture</v>
      </c>
    </row>
    <row r="765" spans="1:7">
      <c r="A765" s="21" t="s">
        <v>1250</v>
      </c>
      <c r="B765" s="20" t="s">
        <v>832</v>
      </c>
      <c r="C765" s="19" t="s">
        <v>1251</v>
      </c>
      <c r="D765" s="19" t="s">
        <v>1252</v>
      </c>
      <c r="E765" s="18" t="s">
        <v>999</v>
      </c>
      <c r="F765" s="19" t="s">
        <v>1256</v>
      </c>
      <c r="G765" s="35" t="str">
        <f t="shared" si="7"/>
        <v>Université_El_Hadj_Lakhdar_de_BatnaInstitut_des_Sciences_et_Techniques_des_Activités_Physiques_et_Sportifs</v>
      </c>
    </row>
    <row r="766" spans="1:7">
      <c r="A766" s="21" t="s">
        <v>1250</v>
      </c>
      <c r="B766" s="20" t="s">
        <v>832</v>
      </c>
      <c r="C766" s="19" t="s">
        <v>1251</v>
      </c>
      <c r="D766" s="19" t="s">
        <v>1252</v>
      </c>
      <c r="E766" s="18" t="s">
        <v>999</v>
      </c>
      <c r="F766" s="19" t="s">
        <v>1257</v>
      </c>
      <c r="G766" s="35" t="str">
        <f t="shared" si="7"/>
        <v>Université_El_Hadj_Lakhdar_de_BatnaInstitut_des_Sciences_et_Techniques_des_Activités_Physiques_et_Sportifs</v>
      </c>
    </row>
    <row r="767" spans="1:7">
      <c r="A767" s="21" t="s">
        <v>1250</v>
      </c>
      <c r="B767" s="20" t="s">
        <v>832</v>
      </c>
      <c r="C767" s="19" t="s">
        <v>1251</v>
      </c>
      <c r="D767" s="19" t="s">
        <v>1252</v>
      </c>
      <c r="E767" s="18" t="s">
        <v>999</v>
      </c>
      <c r="F767" s="19" t="s">
        <v>1265</v>
      </c>
      <c r="G767" s="35" t="str">
        <f t="shared" si="7"/>
        <v>Université_El_Hadj_Lakhdar_de_BatnaInstitut_des_Sciences_et_Techniques_des_Activités_Physiques_et_Sportifs</v>
      </c>
    </row>
    <row r="768" spans="1:7">
      <c r="A768" s="21" t="s">
        <v>1250</v>
      </c>
      <c r="B768" s="20" t="s">
        <v>832</v>
      </c>
      <c r="C768" s="19" t="s">
        <v>1251</v>
      </c>
      <c r="D768" s="19" t="s">
        <v>1252</v>
      </c>
      <c r="E768" s="18" t="s">
        <v>1254</v>
      </c>
      <c r="F768" s="19" t="s">
        <v>897</v>
      </c>
      <c r="G768" s="35" t="str">
        <f t="shared" ref="G768:G831" si="8">CONCATENATE(SUBSTITUTE(C768," ","_"),SUBSTITUTE(E768," ","_"))</f>
        <v>Université_El_Hadj_Lakhdar_de_BatnaInstitut_des_Sciences_Vétérinaires_et_des_Sciences_Agronomiques</v>
      </c>
    </row>
    <row r="769" spans="1:7">
      <c r="A769" s="21" t="s">
        <v>1250</v>
      </c>
      <c r="B769" s="20" t="s">
        <v>832</v>
      </c>
      <c r="C769" s="19" t="s">
        <v>1251</v>
      </c>
      <c r="D769" s="19" t="s">
        <v>1252</v>
      </c>
      <c r="E769" s="18" t="s">
        <v>1254</v>
      </c>
      <c r="F769" s="19" t="s">
        <v>1264</v>
      </c>
      <c r="G769" s="35" t="str">
        <f t="shared" si="8"/>
        <v>Université_El_Hadj_Lakhdar_de_BatnaInstitut_des_Sciences_Vétérinaires_et_des_Sciences_Agronomiques</v>
      </c>
    </row>
    <row r="770" spans="1:7">
      <c r="A770" s="21" t="s">
        <v>1250</v>
      </c>
      <c r="B770" s="20" t="s">
        <v>832</v>
      </c>
      <c r="C770" s="19" t="s">
        <v>1251</v>
      </c>
      <c r="D770" s="19" t="s">
        <v>1252</v>
      </c>
      <c r="E770" s="18" t="s">
        <v>1254</v>
      </c>
      <c r="F770" s="19" t="s">
        <v>1269</v>
      </c>
      <c r="G770" s="35" t="str">
        <f t="shared" si="8"/>
        <v>Université_El_Hadj_Lakhdar_de_BatnaInstitut_des_Sciences_Vétérinaires_et_des_Sciences_Agronomiques</v>
      </c>
    </row>
    <row r="771" spans="1:7">
      <c r="A771" s="21" t="s">
        <v>1250</v>
      </c>
      <c r="B771" s="20" t="s">
        <v>832</v>
      </c>
      <c r="C771" s="19" t="s">
        <v>1251</v>
      </c>
      <c r="D771" s="19" t="s">
        <v>1252</v>
      </c>
      <c r="E771" s="18" t="s">
        <v>1258</v>
      </c>
      <c r="F771" s="19" t="s">
        <v>1259</v>
      </c>
      <c r="G771" s="35" t="str">
        <f t="shared" si="8"/>
        <v>Université_El_Hadj_Lakhdar_de_BatnaInstitut_d'Hygiène_et_Sécurité_Industrielle</v>
      </c>
    </row>
    <row r="772" spans="1:7">
      <c r="A772" s="21" t="s">
        <v>1250</v>
      </c>
      <c r="B772" s="20" t="s">
        <v>832</v>
      </c>
      <c r="C772" s="19" t="s">
        <v>1251</v>
      </c>
      <c r="D772" s="19" t="s">
        <v>1252</v>
      </c>
      <c r="E772" s="18" t="s">
        <v>1258</v>
      </c>
      <c r="F772" s="19" t="s">
        <v>1262</v>
      </c>
      <c r="G772" s="35" t="str">
        <f t="shared" si="8"/>
        <v>Université_El_Hadj_Lakhdar_de_BatnaInstitut_d'Hygiène_et_Sécurité_Industrielle</v>
      </c>
    </row>
    <row r="773" spans="1:7">
      <c r="A773" s="21" t="s">
        <v>1166</v>
      </c>
      <c r="B773" s="20" t="s">
        <v>832</v>
      </c>
      <c r="C773" s="19" t="s">
        <v>1454</v>
      </c>
      <c r="D773" s="19" t="s">
        <v>1167</v>
      </c>
      <c r="E773" s="18" t="s">
        <v>871</v>
      </c>
      <c r="F773" s="19" t="s">
        <v>839</v>
      </c>
      <c r="G773" s="35" t="str">
        <f t="shared" si="8"/>
        <v>Université_El_OuedFaculté_de_Droit_et_des_Sciences_Politiques</v>
      </c>
    </row>
    <row r="774" spans="1:7">
      <c r="A774" s="21" t="s">
        <v>1166</v>
      </c>
      <c r="B774" s="20" t="s">
        <v>832</v>
      </c>
      <c r="C774" s="19" t="s">
        <v>1454</v>
      </c>
      <c r="D774" s="19" t="s">
        <v>1167</v>
      </c>
      <c r="E774" s="18" t="s">
        <v>871</v>
      </c>
      <c r="F774" s="19" t="s">
        <v>855</v>
      </c>
      <c r="G774" s="35" t="str">
        <f t="shared" si="8"/>
        <v>Université_El_OuedFaculté_de_Droit_et_des_Sciences_Politiques</v>
      </c>
    </row>
    <row r="775" spans="1:7">
      <c r="A775" s="21" t="s">
        <v>1166</v>
      </c>
      <c r="B775" s="20" t="s">
        <v>832</v>
      </c>
      <c r="C775" s="19" t="s">
        <v>1454</v>
      </c>
      <c r="D775" s="19" t="s">
        <v>1167</v>
      </c>
      <c r="E775" s="18" t="s">
        <v>843</v>
      </c>
      <c r="F775" s="19" t="s">
        <v>1168</v>
      </c>
      <c r="G775" s="35" t="str">
        <f t="shared" si="8"/>
        <v>Université_El_OuedFaculté_des_Lettres_et_des_Langues</v>
      </c>
    </row>
    <row r="776" spans="1:7">
      <c r="A776" s="21" t="s">
        <v>1166</v>
      </c>
      <c r="B776" s="20" t="s">
        <v>832</v>
      </c>
      <c r="C776" s="19" t="s">
        <v>1454</v>
      </c>
      <c r="D776" s="19" t="s">
        <v>1167</v>
      </c>
      <c r="E776" s="18" t="s">
        <v>843</v>
      </c>
      <c r="F776" s="19" t="s">
        <v>1159</v>
      </c>
      <c r="G776" s="35" t="str">
        <f t="shared" si="8"/>
        <v>Université_El_OuedFaculté_des_Lettres_et_des_Langues</v>
      </c>
    </row>
    <row r="777" spans="1:7">
      <c r="A777" s="21" t="s">
        <v>1166</v>
      </c>
      <c r="B777" s="20" t="s">
        <v>832</v>
      </c>
      <c r="C777" s="19" t="s">
        <v>1454</v>
      </c>
      <c r="D777" s="19" t="s">
        <v>1167</v>
      </c>
      <c r="E777" s="18" t="s">
        <v>843</v>
      </c>
      <c r="F777" s="19" t="s">
        <v>1169</v>
      </c>
      <c r="G777" s="35" t="str">
        <f t="shared" si="8"/>
        <v>Université_El_OuedFaculté_des_Lettres_et_des_Langues</v>
      </c>
    </row>
    <row r="778" spans="1:7">
      <c r="A778" s="21" t="s">
        <v>1166</v>
      </c>
      <c r="B778" s="20" t="s">
        <v>832</v>
      </c>
      <c r="C778" s="19" t="s">
        <v>1454</v>
      </c>
      <c r="D778" s="19" t="s">
        <v>1167</v>
      </c>
      <c r="E778" s="18" t="s">
        <v>877</v>
      </c>
      <c r="F778" s="19" t="s">
        <v>861</v>
      </c>
      <c r="G778" s="35" t="str">
        <f t="shared" si="8"/>
        <v>Université_El_OuedFaculté_des_Sciences_de_la_Nature_et_de_la_Vie_</v>
      </c>
    </row>
    <row r="779" spans="1:7">
      <c r="A779" s="21" t="s">
        <v>1166</v>
      </c>
      <c r="B779" s="20" t="s">
        <v>832</v>
      </c>
      <c r="C779" s="19" t="s">
        <v>1454</v>
      </c>
      <c r="D779" s="19" t="s">
        <v>1167</v>
      </c>
      <c r="E779" s="18" t="s">
        <v>996</v>
      </c>
      <c r="F779" s="19" t="s">
        <v>851</v>
      </c>
      <c r="G779" s="35" t="str">
        <f t="shared" si="8"/>
        <v>Université_El_OuedFaculté_des_Sciences_Economiques_et_Commerciales_et_Sciences_de_Gestion</v>
      </c>
    </row>
    <row r="780" spans="1:7">
      <c r="A780" s="21" t="s">
        <v>1166</v>
      </c>
      <c r="B780" s="20" t="s">
        <v>832</v>
      </c>
      <c r="C780" s="19" t="s">
        <v>1454</v>
      </c>
      <c r="D780" s="19" t="s">
        <v>1167</v>
      </c>
      <c r="E780" s="18" t="s">
        <v>996</v>
      </c>
      <c r="F780" s="19" t="s">
        <v>852</v>
      </c>
      <c r="G780" s="35" t="str">
        <f t="shared" si="8"/>
        <v>Université_El_OuedFaculté_des_Sciences_Economiques_et_Commerciales_et_Sciences_de_Gestion</v>
      </c>
    </row>
    <row r="781" spans="1:7">
      <c r="A781" s="21" t="s">
        <v>1166</v>
      </c>
      <c r="B781" s="20" t="s">
        <v>832</v>
      </c>
      <c r="C781" s="19" t="s">
        <v>1454</v>
      </c>
      <c r="D781" s="19" t="s">
        <v>1167</v>
      </c>
      <c r="E781" s="18" t="s">
        <v>996</v>
      </c>
      <c r="F781" s="19" t="s">
        <v>854</v>
      </c>
      <c r="G781" s="35" t="str">
        <f t="shared" si="8"/>
        <v>Université_El_OuedFaculté_des_Sciences_Economiques_et_Commerciales_et_Sciences_de_Gestion</v>
      </c>
    </row>
    <row r="782" spans="1:7">
      <c r="A782" s="21" t="s">
        <v>1166</v>
      </c>
      <c r="B782" s="20" t="s">
        <v>832</v>
      </c>
      <c r="C782" s="19" t="s">
        <v>1454</v>
      </c>
      <c r="D782" s="19" t="s">
        <v>1167</v>
      </c>
      <c r="E782" s="18" t="s">
        <v>1058</v>
      </c>
      <c r="F782" s="19" t="s">
        <v>974</v>
      </c>
      <c r="G782" s="35" t="str">
        <f t="shared" si="8"/>
        <v>Université_El_OuedFaculté_des_Sciences_et_Technologie</v>
      </c>
    </row>
    <row r="783" spans="1:7">
      <c r="A783" s="21" t="s">
        <v>1166</v>
      </c>
      <c r="B783" s="20" t="s">
        <v>832</v>
      </c>
      <c r="C783" s="19" t="s">
        <v>1454</v>
      </c>
      <c r="D783" s="19" t="s">
        <v>1167</v>
      </c>
      <c r="E783" s="18" t="s">
        <v>1058</v>
      </c>
      <c r="F783" s="19" t="s">
        <v>1170</v>
      </c>
      <c r="G783" s="35" t="str">
        <f t="shared" si="8"/>
        <v>Université_El_OuedFaculté_des_Sciences_et_Technologie</v>
      </c>
    </row>
    <row r="784" spans="1:7">
      <c r="A784" s="21" t="s">
        <v>1166</v>
      </c>
      <c r="B784" s="20" t="s">
        <v>832</v>
      </c>
      <c r="C784" s="19" t="s">
        <v>1454</v>
      </c>
      <c r="D784" s="19" t="s">
        <v>1167</v>
      </c>
      <c r="E784" s="18" t="s">
        <v>1058</v>
      </c>
      <c r="F784" s="19" t="s">
        <v>1127</v>
      </c>
      <c r="G784" s="35" t="str">
        <f t="shared" si="8"/>
        <v>Université_El_OuedFaculté_des_Sciences_et_Technologie</v>
      </c>
    </row>
    <row r="785" spans="1:7">
      <c r="A785" s="21" t="s">
        <v>1166</v>
      </c>
      <c r="B785" s="20" t="s">
        <v>832</v>
      </c>
      <c r="C785" s="19" t="s">
        <v>1454</v>
      </c>
      <c r="D785" s="19" t="s">
        <v>1167</v>
      </c>
      <c r="E785" s="18" t="s">
        <v>1064</v>
      </c>
      <c r="F785" s="19" t="s">
        <v>938</v>
      </c>
      <c r="G785" s="35" t="str">
        <f t="shared" si="8"/>
        <v>Université_El_OuedFaculté_des_Sciences_Sociales_et_Humaines</v>
      </c>
    </row>
    <row r="786" spans="1:7">
      <c r="A786" s="21" t="s">
        <v>1166</v>
      </c>
      <c r="B786" s="20" t="s">
        <v>832</v>
      </c>
      <c r="C786" s="19" t="s">
        <v>1454</v>
      </c>
      <c r="D786" s="19" t="s">
        <v>1167</v>
      </c>
      <c r="E786" s="18" t="s">
        <v>1064</v>
      </c>
      <c r="F786" s="19" t="s">
        <v>856</v>
      </c>
      <c r="G786" s="35" t="str">
        <f t="shared" si="8"/>
        <v>Université_El_OuedFaculté_des_Sciences_Sociales_et_Humaines</v>
      </c>
    </row>
    <row r="787" spans="1:7">
      <c r="A787" s="21" t="s">
        <v>1166</v>
      </c>
      <c r="B787" s="20" t="s">
        <v>832</v>
      </c>
      <c r="C787" s="19" t="s">
        <v>1454</v>
      </c>
      <c r="D787" s="19" t="s">
        <v>1167</v>
      </c>
      <c r="E787" s="18" t="s">
        <v>1064</v>
      </c>
      <c r="F787" s="18" t="s">
        <v>997</v>
      </c>
      <c r="G787" s="35" t="str">
        <f t="shared" si="8"/>
        <v>Université_El_OuedFaculté_des_Sciences_Sociales_et_Humaines</v>
      </c>
    </row>
    <row r="788" spans="1:7">
      <c r="A788" s="21" t="s">
        <v>1171</v>
      </c>
      <c r="B788" s="20" t="s">
        <v>832</v>
      </c>
      <c r="C788" s="19" t="s">
        <v>1455</v>
      </c>
      <c r="D788" s="19" t="s">
        <v>1172</v>
      </c>
      <c r="E788" s="18" t="s">
        <v>871</v>
      </c>
      <c r="F788" s="19" t="s">
        <v>1174</v>
      </c>
      <c r="G788" s="35" t="str">
        <f t="shared" si="8"/>
        <v>Université_El_TarfFaculté_de_Droit_et_des_Sciences_Politiques</v>
      </c>
    </row>
    <row r="789" spans="1:7">
      <c r="A789" s="21" t="s">
        <v>1171</v>
      </c>
      <c r="B789" s="20" t="s">
        <v>832</v>
      </c>
      <c r="C789" s="19" t="s">
        <v>1455</v>
      </c>
      <c r="D789" s="19" t="s">
        <v>1172</v>
      </c>
      <c r="E789" s="18" t="s">
        <v>871</v>
      </c>
      <c r="F789" s="19" t="s">
        <v>855</v>
      </c>
      <c r="G789" s="35" t="str">
        <f t="shared" si="8"/>
        <v>Université_El_TarfFaculté_de_Droit_et_des_Sciences_Politiques</v>
      </c>
    </row>
    <row r="790" spans="1:7">
      <c r="A790" s="21" t="s">
        <v>1171</v>
      </c>
      <c r="B790" s="20" t="s">
        <v>832</v>
      </c>
      <c r="C790" s="19" t="s">
        <v>1455</v>
      </c>
      <c r="D790" s="19" t="s">
        <v>1172</v>
      </c>
      <c r="E790" s="18" t="s">
        <v>843</v>
      </c>
      <c r="F790" s="36" t="s">
        <v>1007</v>
      </c>
      <c r="G790" s="35" t="str">
        <f t="shared" si="8"/>
        <v>Université_El_TarfFaculté_des_Lettres_et_des_Langues</v>
      </c>
    </row>
    <row r="791" spans="1:7">
      <c r="A791" s="21" t="s">
        <v>1171</v>
      </c>
      <c r="B791" s="20" t="s">
        <v>832</v>
      </c>
      <c r="C791" s="19" t="s">
        <v>1455</v>
      </c>
      <c r="D791" s="19" t="s">
        <v>1172</v>
      </c>
      <c r="E791" s="18" t="s">
        <v>843</v>
      </c>
      <c r="F791" s="19" t="s">
        <v>1173</v>
      </c>
      <c r="G791" s="35" t="str">
        <f t="shared" si="8"/>
        <v>Université_El_TarfFaculté_des_Lettres_et_des_Langues</v>
      </c>
    </row>
    <row r="792" spans="1:7">
      <c r="A792" s="21" t="s">
        <v>1171</v>
      </c>
      <c r="B792" s="20" t="s">
        <v>832</v>
      </c>
      <c r="C792" s="19" t="s">
        <v>1455</v>
      </c>
      <c r="D792" s="19" t="s">
        <v>1172</v>
      </c>
      <c r="E792" s="18" t="s">
        <v>843</v>
      </c>
      <c r="F792" s="19" t="s">
        <v>1175</v>
      </c>
      <c r="G792" s="35" t="str">
        <f t="shared" si="8"/>
        <v>Université_El_TarfFaculté_des_Lettres_et_des_Langues</v>
      </c>
    </row>
    <row r="793" spans="1:7">
      <c r="A793" s="21" t="s">
        <v>1171</v>
      </c>
      <c r="B793" s="20" t="s">
        <v>832</v>
      </c>
      <c r="C793" s="19" t="s">
        <v>1455</v>
      </c>
      <c r="D793" s="19" t="s">
        <v>1172</v>
      </c>
      <c r="E793" s="18" t="s">
        <v>877</v>
      </c>
      <c r="F793" s="19"/>
      <c r="G793" s="35" t="str">
        <f t="shared" si="8"/>
        <v>Université_El_TarfFaculté_des_Sciences_de_la_Nature_et_de_la_Vie_</v>
      </c>
    </row>
    <row r="794" spans="1:7">
      <c r="A794" s="21" t="s">
        <v>1171</v>
      </c>
      <c r="B794" s="20" t="s">
        <v>832</v>
      </c>
      <c r="C794" s="19" t="s">
        <v>1455</v>
      </c>
      <c r="D794" s="19" t="s">
        <v>1172</v>
      </c>
      <c r="E794" s="18" t="s">
        <v>1072</v>
      </c>
      <c r="F794" s="19" t="s">
        <v>851</v>
      </c>
      <c r="G794" s="35" t="str">
        <f t="shared" si="8"/>
        <v>Université_El_TarfFaculté_des_Sciences_Economiques_et_des_Sciences_Commerciales_et_des_Sciences_de_Gestion</v>
      </c>
    </row>
    <row r="795" spans="1:7">
      <c r="A795" s="21" t="s">
        <v>1171</v>
      </c>
      <c r="B795" s="20" t="s">
        <v>832</v>
      </c>
      <c r="C795" s="19" t="s">
        <v>1455</v>
      </c>
      <c r="D795" s="19" t="s">
        <v>1172</v>
      </c>
      <c r="E795" s="18" t="s">
        <v>1072</v>
      </c>
      <c r="F795" s="19" t="s">
        <v>852</v>
      </c>
      <c r="G795" s="35" t="str">
        <f t="shared" si="8"/>
        <v>Université_El_TarfFaculté_des_Sciences_Economiques_et_des_Sciences_Commerciales_et_des_Sciences_de_Gestion</v>
      </c>
    </row>
    <row r="796" spans="1:7">
      <c r="A796" s="21" t="s">
        <v>1171</v>
      </c>
      <c r="B796" s="20" t="s">
        <v>832</v>
      </c>
      <c r="C796" s="19" t="s">
        <v>1455</v>
      </c>
      <c r="D796" s="19" t="s">
        <v>1172</v>
      </c>
      <c r="E796" s="18" t="s">
        <v>1072</v>
      </c>
      <c r="F796" s="19" t="s">
        <v>854</v>
      </c>
      <c r="G796" s="35" t="str">
        <f t="shared" si="8"/>
        <v>Université_El_TarfFaculté_des_Sciences_Economiques_et_des_Sciences_Commerciales_et_des_Sciences_de_Gestion</v>
      </c>
    </row>
    <row r="797" spans="1:7">
      <c r="A797" s="21" t="s">
        <v>1171</v>
      </c>
      <c r="B797" s="20" t="s">
        <v>832</v>
      </c>
      <c r="C797" s="19" t="s">
        <v>1455</v>
      </c>
      <c r="D797" s="19" t="s">
        <v>1172</v>
      </c>
      <c r="E797" s="18" t="s">
        <v>1058</v>
      </c>
      <c r="F797" s="19" t="s">
        <v>1176</v>
      </c>
      <c r="G797" s="35" t="str">
        <f t="shared" si="8"/>
        <v>Université_El_TarfFaculté_des_Sciences_et_Technologie</v>
      </c>
    </row>
    <row r="798" spans="1:7">
      <c r="A798" s="21" t="s">
        <v>1171</v>
      </c>
      <c r="B798" s="20" t="s">
        <v>832</v>
      </c>
      <c r="C798" s="19" t="s">
        <v>1455</v>
      </c>
      <c r="D798" s="19" t="s">
        <v>1172</v>
      </c>
      <c r="E798" s="18" t="s">
        <v>1064</v>
      </c>
      <c r="F798" s="19" t="s">
        <v>938</v>
      </c>
      <c r="G798" s="35" t="str">
        <f t="shared" si="8"/>
        <v>Université_El_TarfFaculté_des_Sciences_Sociales_et_Humaines</v>
      </c>
    </row>
    <row r="799" spans="1:7">
      <c r="A799" s="21" t="s">
        <v>1171</v>
      </c>
      <c r="B799" s="20" t="s">
        <v>832</v>
      </c>
      <c r="C799" s="19" t="s">
        <v>1455</v>
      </c>
      <c r="D799" s="19" t="s">
        <v>1172</v>
      </c>
      <c r="E799" s="18" t="s">
        <v>1064</v>
      </c>
      <c r="F799" s="19" t="s">
        <v>856</v>
      </c>
      <c r="G799" s="35" t="str">
        <f t="shared" si="8"/>
        <v>Université_El_TarfFaculté_des_Sciences_Sociales_et_Humaines</v>
      </c>
    </row>
    <row r="800" spans="1:7">
      <c r="A800" s="21" t="s">
        <v>1270</v>
      </c>
      <c r="B800" s="20" t="s">
        <v>892</v>
      </c>
      <c r="C800" s="19" t="s">
        <v>1456</v>
      </c>
      <c r="D800" s="19" t="s">
        <v>1271</v>
      </c>
      <c r="E800" s="18" t="s">
        <v>1037</v>
      </c>
      <c r="F800" s="19" t="s">
        <v>1280</v>
      </c>
      <c r="G800" s="35" t="str">
        <f t="shared" si="8"/>
        <v>Université_Es_Sénia_d'OranFaculté_de_Droit</v>
      </c>
    </row>
    <row r="801" spans="1:7">
      <c r="A801" s="21" t="s">
        <v>1270</v>
      </c>
      <c r="B801" s="20" t="s">
        <v>892</v>
      </c>
      <c r="C801" s="19" t="s">
        <v>1456</v>
      </c>
      <c r="D801" s="19" t="s">
        <v>1271</v>
      </c>
      <c r="E801" s="18" t="s">
        <v>1037</v>
      </c>
      <c r="F801" s="19" t="s">
        <v>1281</v>
      </c>
      <c r="G801" s="35" t="str">
        <f t="shared" si="8"/>
        <v>Université_Es_Sénia_d'OranFaculté_de_Droit</v>
      </c>
    </row>
    <row r="802" spans="1:7">
      <c r="A802" s="21" t="s">
        <v>1270</v>
      </c>
      <c r="B802" s="20" t="s">
        <v>892</v>
      </c>
      <c r="C802" s="19" t="s">
        <v>1456</v>
      </c>
      <c r="D802" s="19" t="s">
        <v>1271</v>
      </c>
      <c r="E802" s="18" t="s">
        <v>1037</v>
      </c>
      <c r="F802" s="19" t="s">
        <v>1513</v>
      </c>
      <c r="G802" s="35" t="str">
        <f t="shared" si="8"/>
        <v>Université_Es_Sénia_d'OranFaculté_de_Droit</v>
      </c>
    </row>
    <row r="803" spans="1:7">
      <c r="A803" s="21" t="s">
        <v>1270</v>
      </c>
      <c r="B803" s="20" t="s">
        <v>892</v>
      </c>
      <c r="C803" s="19" t="s">
        <v>1456</v>
      </c>
      <c r="D803" s="19" t="s">
        <v>1271</v>
      </c>
      <c r="E803" s="18" t="s">
        <v>916</v>
      </c>
      <c r="F803" s="19"/>
      <c r="G803" s="35" t="str">
        <f t="shared" si="8"/>
        <v>Université_Es_Sénia_d'OranFaculté_de_Médecine</v>
      </c>
    </row>
    <row r="804" spans="1:7">
      <c r="A804" s="21" t="s">
        <v>1270</v>
      </c>
      <c r="B804" s="20" t="s">
        <v>892</v>
      </c>
      <c r="C804" s="19" t="s">
        <v>1456</v>
      </c>
      <c r="D804" s="19" t="s">
        <v>1271</v>
      </c>
      <c r="E804" s="18" t="s">
        <v>843</v>
      </c>
      <c r="F804" s="36" t="s">
        <v>1018</v>
      </c>
      <c r="G804" s="35" t="str">
        <f t="shared" si="8"/>
        <v>Université_Es_Sénia_d'OranFaculté_des_Lettres_et_des_Langues</v>
      </c>
    </row>
    <row r="805" spans="1:7">
      <c r="A805" s="21" t="s">
        <v>1270</v>
      </c>
      <c r="B805" s="20" t="s">
        <v>892</v>
      </c>
      <c r="C805" s="19" t="s">
        <v>1456</v>
      </c>
      <c r="D805" s="19" t="s">
        <v>1271</v>
      </c>
      <c r="E805" s="18" t="s">
        <v>843</v>
      </c>
      <c r="F805" s="19" t="s">
        <v>1277</v>
      </c>
      <c r="G805" s="35" t="str">
        <f t="shared" si="8"/>
        <v>Université_Es_Sénia_d'OranFaculté_des_Lettres_et_des_Langues</v>
      </c>
    </row>
    <row r="806" spans="1:7">
      <c r="A806" s="21" t="s">
        <v>1270</v>
      </c>
      <c r="B806" s="20" t="s">
        <v>892</v>
      </c>
      <c r="C806" s="19" t="s">
        <v>1456</v>
      </c>
      <c r="D806" s="19" t="s">
        <v>1271</v>
      </c>
      <c r="E806" s="18" t="s">
        <v>843</v>
      </c>
      <c r="F806" s="19" t="s">
        <v>1278</v>
      </c>
      <c r="G806" s="35" t="str">
        <f t="shared" si="8"/>
        <v>Université_Es_Sénia_d'OranFaculté_des_Lettres_et_des_Langues</v>
      </c>
    </row>
    <row r="807" spans="1:7">
      <c r="A807" s="19" t="s">
        <v>1270</v>
      </c>
      <c r="B807" s="20" t="s">
        <v>892</v>
      </c>
      <c r="C807" s="19" t="s">
        <v>1456</v>
      </c>
      <c r="D807" s="19" t="s">
        <v>1271</v>
      </c>
      <c r="E807" s="18" t="s">
        <v>843</v>
      </c>
      <c r="F807" s="19" t="s">
        <v>1279</v>
      </c>
      <c r="G807" s="35" t="str">
        <f t="shared" si="8"/>
        <v>Université_Es_Sénia_d'OranFaculté_des_Lettres_et_des_Langues</v>
      </c>
    </row>
    <row r="808" spans="1:7">
      <c r="A808" s="19" t="s">
        <v>1270</v>
      </c>
      <c r="B808" s="20" t="s">
        <v>892</v>
      </c>
      <c r="C808" s="19" t="s">
        <v>1456</v>
      </c>
      <c r="D808" s="19" t="s">
        <v>1271</v>
      </c>
      <c r="E808" s="18" t="s">
        <v>877</v>
      </c>
      <c r="F808" s="19"/>
      <c r="G808" s="35" t="str">
        <f t="shared" si="8"/>
        <v>Université_Es_Sénia_d'OranFaculté_des_Sciences_de_la_Nature_et_de_la_Vie_</v>
      </c>
    </row>
    <row r="809" spans="1:7">
      <c r="A809" s="19" t="s">
        <v>1270</v>
      </c>
      <c r="B809" s="19" t="s">
        <v>892</v>
      </c>
      <c r="C809" s="19" t="s">
        <v>1456</v>
      </c>
      <c r="D809" s="19" t="s">
        <v>1271</v>
      </c>
      <c r="E809" s="18" t="s">
        <v>1274</v>
      </c>
      <c r="F809" s="19" t="s">
        <v>1275</v>
      </c>
      <c r="G809" s="35" t="str">
        <f t="shared" si="8"/>
        <v>Université_Es_Sénia_d'OranFaculté_des_Sciences_de_la_Terre,_de_la_Géographie_et_de_l’Aménagement_du_Territoire</v>
      </c>
    </row>
    <row r="810" spans="1:7">
      <c r="A810" s="19" t="s">
        <v>1270</v>
      </c>
      <c r="B810" s="19" t="s">
        <v>892</v>
      </c>
      <c r="C810" s="19" t="s">
        <v>1456</v>
      </c>
      <c r="D810" s="19" t="s">
        <v>1271</v>
      </c>
      <c r="E810" s="18" t="s">
        <v>1274</v>
      </c>
      <c r="F810" s="19" t="s">
        <v>1120</v>
      </c>
      <c r="G810" s="35" t="str">
        <f t="shared" si="8"/>
        <v>Université_Es_Sénia_d'OranFaculté_des_Sciences_de_la_Terre,_de_la_Géographie_et_de_l’Aménagement_du_Territoire</v>
      </c>
    </row>
    <row r="811" spans="1:7">
      <c r="A811" s="19" t="s">
        <v>1270</v>
      </c>
      <c r="B811" s="19" t="s">
        <v>892</v>
      </c>
      <c r="C811" s="19" t="s">
        <v>1456</v>
      </c>
      <c r="D811" s="19" t="s">
        <v>1271</v>
      </c>
      <c r="E811" s="18" t="s">
        <v>1274</v>
      </c>
      <c r="F811" s="19" t="s">
        <v>1276</v>
      </c>
      <c r="G811" s="35" t="str">
        <f t="shared" si="8"/>
        <v>Université_Es_Sénia_d'OranFaculté_des_Sciences_de_la_Terre,_de_la_Géographie_et_de_l’Aménagement_du_Territoire</v>
      </c>
    </row>
    <row r="812" spans="1:7">
      <c r="A812" s="19" t="s">
        <v>1270</v>
      </c>
      <c r="B812" s="19" t="s">
        <v>892</v>
      </c>
      <c r="C812" s="19" t="s">
        <v>1456</v>
      </c>
      <c r="D812" s="19" t="s">
        <v>1271</v>
      </c>
      <c r="E812" s="18" t="s">
        <v>1274</v>
      </c>
      <c r="F812" s="19" t="s">
        <v>1010</v>
      </c>
      <c r="G812" s="35" t="str">
        <f t="shared" si="8"/>
        <v>Université_Es_Sénia_d'OranFaculté_des_Sciences_de_la_Terre,_de_la_Géographie_et_de_l’Aménagement_du_Territoire</v>
      </c>
    </row>
    <row r="813" spans="1:7">
      <c r="A813" s="19" t="s">
        <v>1270</v>
      </c>
      <c r="B813" s="19" t="s">
        <v>892</v>
      </c>
      <c r="C813" s="19" t="s">
        <v>1456</v>
      </c>
      <c r="D813" s="19" t="s">
        <v>1271</v>
      </c>
      <c r="E813" s="18" t="s">
        <v>1274</v>
      </c>
      <c r="F813" s="19"/>
      <c r="G813" s="35" t="str">
        <f t="shared" si="8"/>
        <v>Université_Es_Sénia_d'OranFaculté_des_Sciences_de_la_Terre,_de_la_Géographie_et_de_l’Aménagement_du_Territoire</v>
      </c>
    </row>
    <row r="814" spans="1:7">
      <c r="A814" s="19" t="s">
        <v>1270</v>
      </c>
      <c r="B814" s="20" t="s">
        <v>892</v>
      </c>
      <c r="C814" s="19" t="s">
        <v>1456</v>
      </c>
      <c r="D814" s="19" t="s">
        <v>1271</v>
      </c>
      <c r="E814" s="18" t="s">
        <v>850</v>
      </c>
      <c r="F814" s="19"/>
      <c r="G814" s="35" t="str">
        <f t="shared" si="8"/>
        <v>Université_Es_Sénia_d'OranFaculté_des_Sciences_Economiques,_Commerciales_et_des_Sciences_de_Gestion</v>
      </c>
    </row>
    <row r="815" spans="1:7">
      <c r="A815" s="19" t="s">
        <v>1270</v>
      </c>
      <c r="B815" s="20" t="s">
        <v>892</v>
      </c>
      <c r="C815" s="19" t="s">
        <v>1456</v>
      </c>
      <c r="D815" s="19" t="s">
        <v>1271</v>
      </c>
      <c r="E815" s="18" t="s">
        <v>1272</v>
      </c>
      <c r="F815" s="36" t="s">
        <v>836</v>
      </c>
      <c r="G815" s="35" t="str">
        <f t="shared" si="8"/>
        <v>Université_Es_Sénia_d'OranFaculté_des_Sciences_Exacte_et_Appliqué_</v>
      </c>
    </row>
    <row r="816" spans="1:7">
      <c r="A816" s="19" t="s">
        <v>1270</v>
      </c>
      <c r="B816" s="20" t="s">
        <v>892</v>
      </c>
      <c r="C816" s="19" t="s">
        <v>1456</v>
      </c>
      <c r="D816" s="19" t="s">
        <v>1271</v>
      </c>
      <c r="E816" s="18" t="s">
        <v>1272</v>
      </c>
      <c r="F816" s="19" t="s">
        <v>878</v>
      </c>
      <c r="G816" s="35" t="str">
        <f t="shared" si="8"/>
        <v>Université_Es_Sénia_d'OranFaculté_des_Sciences_Exacte_et_Appliqué_</v>
      </c>
    </row>
    <row r="817" spans="1:7">
      <c r="A817" s="19" t="s">
        <v>1270</v>
      </c>
      <c r="B817" s="20" t="s">
        <v>892</v>
      </c>
      <c r="C817" s="19" t="s">
        <v>1456</v>
      </c>
      <c r="D817" s="19" t="s">
        <v>1271</v>
      </c>
      <c r="E817" s="18" t="s">
        <v>1272</v>
      </c>
      <c r="F817" s="19" t="s">
        <v>882</v>
      </c>
      <c r="G817" s="35" t="str">
        <f t="shared" si="8"/>
        <v>Université_Es_Sénia_d'OranFaculté_des_Sciences_Exacte_et_Appliqué_</v>
      </c>
    </row>
    <row r="818" spans="1:7">
      <c r="A818" s="19" t="s">
        <v>1270</v>
      </c>
      <c r="B818" s="20" t="s">
        <v>892</v>
      </c>
      <c r="C818" s="19" t="s">
        <v>1456</v>
      </c>
      <c r="D818" s="19" t="s">
        <v>1271</v>
      </c>
      <c r="E818" s="18" t="s">
        <v>1272</v>
      </c>
      <c r="F818" s="19" t="s">
        <v>1063</v>
      </c>
      <c r="G818" s="35" t="str">
        <f t="shared" si="8"/>
        <v>Université_Es_Sénia_d'OranFaculté_des_Sciences_Exacte_et_Appliqué_</v>
      </c>
    </row>
    <row r="819" spans="1:7">
      <c r="A819" s="19" t="s">
        <v>1270</v>
      </c>
      <c r="B819" s="19" t="s">
        <v>892</v>
      </c>
      <c r="C819" s="19" t="s">
        <v>1456</v>
      </c>
      <c r="D819" s="19" t="s">
        <v>1271</v>
      </c>
      <c r="E819" s="18" t="s">
        <v>1282</v>
      </c>
      <c r="F819" s="19"/>
      <c r="G819" s="35" t="str">
        <f t="shared" si="8"/>
        <v>Université_Es_Sénia_d'OranFaculté_des_Sciences_Humaines_et_de_la_Civilisation_Islamique</v>
      </c>
    </row>
    <row r="820" spans="1:7">
      <c r="A820" s="19" t="s">
        <v>1270</v>
      </c>
      <c r="B820" s="19" t="s">
        <v>892</v>
      </c>
      <c r="C820" s="19" t="s">
        <v>1456</v>
      </c>
      <c r="D820" s="19" t="s">
        <v>1271</v>
      </c>
      <c r="E820" s="18" t="s">
        <v>904</v>
      </c>
      <c r="F820" s="19" t="s">
        <v>1273</v>
      </c>
      <c r="G820" s="35" t="str">
        <f t="shared" si="8"/>
        <v>Université_Es_Sénia_d'OranFaculté_des_Sciences_Sociales</v>
      </c>
    </row>
    <row r="821" spans="1:7">
      <c r="A821" s="19" t="s">
        <v>1270</v>
      </c>
      <c r="B821" s="19" t="s">
        <v>892</v>
      </c>
      <c r="C821" s="19" t="s">
        <v>1456</v>
      </c>
      <c r="D821" s="19" t="s">
        <v>1271</v>
      </c>
      <c r="E821" s="18" t="s">
        <v>904</v>
      </c>
      <c r="F821" s="19" t="s">
        <v>905</v>
      </c>
      <c r="G821" s="35" t="str">
        <f t="shared" si="8"/>
        <v>Université_Es_Sénia_d'OranFaculté_des_Sciences_Sociales</v>
      </c>
    </row>
    <row r="822" spans="1:7">
      <c r="A822" s="19" t="s">
        <v>1270</v>
      </c>
      <c r="B822" s="20" t="s">
        <v>892</v>
      </c>
      <c r="C822" s="19" t="s">
        <v>1456</v>
      </c>
      <c r="D822" s="19" t="s">
        <v>1271</v>
      </c>
      <c r="E822" s="18" t="s">
        <v>904</v>
      </c>
      <c r="F822" s="19" t="s">
        <v>906</v>
      </c>
      <c r="G822" s="35" t="str">
        <f t="shared" si="8"/>
        <v>Université_Es_Sénia_d'OranFaculté_des_Sciences_Sociales</v>
      </c>
    </row>
    <row r="823" spans="1:7">
      <c r="A823" s="19" t="s">
        <v>1270</v>
      </c>
      <c r="B823" s="19" t="s">
        <v>892</v>
      </c>
      <c r="C823" s="19" t="s">
        <v>1456</v>
      </c>
      <c r="D823" s="19" t="s">
        <v>1271</v>
      </c>
      <c r="E823" s="18" t="s">
        <v>904</v>
      </c>
      <c r="F823" s="19" t="s">
        <v>883</v>
      </c>
      <c r="G823" s="35" t="str">
        <f t="shared" si="8"/>
        <v>Université_Es_Sénia_d'OranFaculté_des_Sciences_Sociales</v>
      </c>
    </row>
    <row r="824" spans="1:7">
      <c r="A824" s="19" t="s">
        <v>1283</v>
      </c>
      <c r="B824" s="20" t="s">
        <v>832</v>
      </c>
      <c r="C824" s="19" t="s">
        <v>1460</v>
      </c>
      <c r="D824" s="19" t="s">
        <v>1284</v>
      </c>
      <c r="E824" s="18" t="s">
        <v>1285</v>
      </c>
      <c r="F824" s="19" t="s">
        <v>1286</v>
      </c>
      <c r="G824" s="35" t="str">
        <f t="shared" si="8"/>
        <v>Université_Ferhat_Abbes_de_Sétif_1Faculté_d’Architecture_et_des_Sciences_de_la_Terre</v>
      </c>
    </row>
    <row r="825" spans="1:7">
      <c r="A825" s="19" t="s">
        <v>1283</v>
      </c>
      <c r="B825" s="20" t="s">
        <v>832</v>
      </c>
      <c r="C825" s="19" t="s">
        <v>1460</v>
      </c>
      <c r="D825" s="19" t="s">
        <v>1284</v>
      </c>
      <c r="E825" s="18" t="s">
        <v>1285</v>
      </c>
      <c r="F825" s="19" t="s">
        <v>1294</v>
      </c>
      <c r="G825" s="35" t="str">
        <f t="shared" si="8"/>
        <v>Université_Ferhat_Abbes_de_Sétif_1Faculté_d’Architecture_et_des_Sciences_de_la_Terre</v>
      </c>
    </row>
    <row r="826" spans="1:7">
      <c r="A826" s="19" t="s">
        <v>1283</v>
      </c>
      <c r="B826" s="20" t="s">
        <v>832</v>
      </c>
      <c r="C826" s="19" t="s">
        <v>1460</v>
      </c>
      <c r="D826" s="19" t="s">
        <v>1284</v>
      </c>
      <c r="E826" s="18" t="s">
        <v>916</v>
      </c>
      <c r="F826" s="36" t="s">
        <v>1009</v>
      </c>
      <c r="G826" s="35" t="str">
        <f t="shared" si="8"/>
        <v>Université_Ferhat_Abbes_de_Sétif_1Faculté_de_Médecine</v>
      </c>
    </row>
    <row r="827" spans="1:7">
      <c r="A827" s="19" t="s">
        <v>1283</v>
      </c>
      <c r="B827" s="20" t="s">
        <v>832</v>
      </c>
      <c r="C827" s="19" t="s">
        <v>1460</v>
      </c>
      <c r="D827" s="19" t="s">
        <v>1284</v>
      </c>
      <c r="E827" s="18" t="s">
        <v>916</v>
      </c>
      <c r="F827" s="19" t="s">
        <v>1015</v>
      </c>
      <c r="G827" s="35" t="str">
        <f t="shared" si="8"/>
        <v>Université_Ferhat_Abbes_de_Sétif_1Faculté_de_Médecine</v>
      </c>
    </row>
    <row r="828" spans="1:7">
      <c r="A828" s="19" t="s">
        <v>1283</v>
      </c>
      <c r="B828" s="20" t="s">
        <v>832</v>
      </c>
      <c r="C828" s="19" t="s">
        <v>1460</v>
      </c>
      <c r="D828" s="19" t="s">
        <v>1284</v>
      </c>
      <c r="E828" s="18" t="s">
        <v>916</v>
      </c>
      <c r="F828" s="19" t="s">
        <v>1293</v>
      </c>
      <c r="G828" s="35" t="str">
        <f t="shared" si="8"/>
        <v>Université_Ferhat_Abbes_de_Sétif_1Faculté_de_Médecine</v>
      </c>
    </row>
    <row r="829" spans="1:7">
      <c r="A829" s="19" t="s">
        <v>1283</v>
      </c>
      <c r="B829" s="20" t="s">
        <v>832</v>
      </c>
      <c r="C829" s="19" t="s">
        <v>1460</v>
      </c>
      <c r="D829" s="19" t="s">
        <v>1284</v>
      </c>
      <c r="E829" s="18" t="s">
        <v>840</v>
      </c>
      <c r="F829" s="19" t="s">
        <v>985</v>
      </c>
      <c r="G829" s="35" t="str">
        <f t="shared" si="8"/>
        <v>Université_Ferhat_Abbes_de_Sétif_1Faculté_de_Technologie</v>
      </c>
    </row>
    <row r="830" spans="1:7">
      <c r="A830" s="19" t="s">
        <v>1283</v>
      </c>
      <c r="B830" s="20" t="s">
        <v>832</v>
      </c>
      <c r="C830" s="19" t="s">
        <v>1460</v>
      </c>
      <c r="D830" s="19" t="s">
        <v>1284</v>
      </c>
      <c r="E830" s="18" t="s">
        <v>840</v>
      </c>
      <c r="F830" s="19" t="s">
        <v>986</v>
      </c>
      <c r="G830" s="35" t="str">
        <f t="shared" si="8"/>
        <v>Université_Ferhat_Abbes_de_Sétif_1Faculté_de_Technologie</v>
      </c>
    </row>
    <row r="831" spans="1:7">
      <c r="A831" s="19" t="s">
        <v>1283</v>
      </c>
      <c r="B831" s="20" t="s">
        <v>832</v>
      </c>
      <c r="C831" s="19" t="s">
        <v>1460</v>
      </c>
      <c r="D831" s="19" t="s">
        <v>1284</v>
      </c>
      <c r="E831" s="18" t="s">
        <v>840</v>
      </c>
      <c r="F831" s="19" t="s">
        <v>1291</v>
      </c>
      <c r="G831" s="35" t="str">
        <f t="shared" si="8"/>
        <v>Université_Ferhat_Abbes_de_Sétif_1Faculté_de_Technologie</v>
      </c>
    </row>
    <row r="832" spans="1:7">
      <c r="A832" s="19" t="s">
        <v>1283</v>
      </c>
      <c r="B832" s="20" t="s">
        <v>832</v>
      </c>
      <c r="C832" s="19" t="s">
        <v>1460</v>
      </c>
      <c r="D832" s="19" t="s">
        <v>1284</v>
      </c>
      <c r="E832" s="18" t="s">
        <v>840</v>
      </c>
      <c r="F832" s="19" t="s">
        <v>1068</v>
      </c>
      <c r="G832" s="35" t="str">
        <f t="shared" ref="G832:G895" si="9">CONCATENATE(SUBSTITUTE(C832," ","_"),SUBSTITUTE(E832," ","_"))</f>
        <v>Université_Ferhat_Abbes_de_Sétif_1Faculté_de_Technologie</v>
      </c>
    </row>
    <row r="833" spans="1:7">
      <c r="A833" s="19" t="s">
        <v>1283</v>
      </c>
      <c r="B833" s="20" t="s">
        <v>832</v>
      </c>
      <c r="C833" s="19" t="s">
        <v>1460</v>
      </c>
      <c r="D833" s="19" t="s">
        <v>1284</v>
      </c>
      <c r="E833" s="18" t="s">
        <v>835</v>
      </c>
      <c r="F833" s="19" t="s">
        <v>878</v>
      </c>
      <c r="G833" s="35" t="str">
        <f t="shared" si="9"/>
        <v>Université_Ferhat_Abbes_de_Sétif_1Faculté_des_Sciences</v>
      </c>
    </row>
    <row r="834" spans="1:7">
      <c r="A834" s="19" t="s">
        <v>1283</v>
      </c>
      <c r="B834" s="20" t="s">
        <v>832</v>
      </c>
      <c r="C834" s="19" t="s">
        <v>1460</v>
      </c>
      <c r="D834" s="19" t="s">
        <v>1284</v>
      </c>
      <c r="E834" s="18" t="s">
        <v>835</v>
      </c>
      <c r="F834" s="19" t="s">
        <v>1013</v>
      </c>
      <c r="G834" s="35" t="str">
        <f t="shared" si="9"/>
        <v>Université_Ferhat_Abbes_de_Sétif_1Faculté_des_Sciences</v>
      </c>
    </row>
    <row r="835" spans="1:7">
      <c r="A835" s="19" t="s">
        <v>1283</v>
      </c>
      <c r="B835" s="20" t="s">
        <v>832</v>
      </c>
      <c r="C835" s="19" t="s">
        <v>1460</v>
      </c>
      <c r="D835" s="19" t="s">
        <v>1284</v>
      </c>
      <c r="E835" s="18" t="s">
        <v>835</v>
      </c>
      <c r="F835" s="19" t="s">
        <v>882</v>
      </c>
      <c r="G835" s="35" t="str">
        <f t="shared" si="9"/>
        <v>Université_Ferhat_Abbes_de_Sétif_1Faculté_des_Sciences</v>
      </c>
    </row>
    <row r="836" spans="1:7">
      <c r="A836" s="19" t="s">
        <v>1283</v>
      </c>
      <c r="B836" s="20" t="s">
        <v>832</v>
      </c>
      <c r="C836" s="19" t="s">
        <v>1460</v>
      </c>
      <c r="D836" s="19" t="s">
        <v>1284</v>
      </c>
      <c r="E836" s="18" t="s">
        <v>835</v>
      </c>
      <c r="F836" s="19" t="s">
        <v>873</v>
      </c>
      <c r="G836" s="35" t="str">
        <f t="shared" si="9"/>
        <v>Université_Ferhat_Abbes_de_Sétif_1Faculté_des_Sciences</v>
      </c>
    </row>
    <row r="837" spans="1:7">
      <c r="A837" s="19" t="s">
        <v>1283</v>
      </c>
      <c r="B837" s="20" t="s">
        <v>832</v>
      </c>
      <c r="C837" s="19" t="s">
        <v>1460</v>
      </c>
      <c r="D837" s="19" t="s">
        <v>1284</v>
      </c>
      <c r="E837" s="18" t="s">
        <v>877</v>
      </c>
      <c r="F837" s="19" t="s">
        <v>1008</v>
      </c>
      <c r="G837" s="35" t="str">
        <f t="shared" si="9"/>
        <v>Université_Ferhat_Abbes_de_Sétif_1Faculté_des_Sciences_de_la_Nature_et_de_la_Vie_</v>
      </c>
    </row>
    <row r="838" spans="1:7">
      <c r="A838" s="19" t="s">
        <v>1283</v>
      </c>
      <c r="B838" s="20" t="s">
        <v>832</v>
      </c>
      <c r="C838" s="19" t="s">
        <v>1460</v>
      </c>
      <c r="D838" s="19" t="s">
        <v>1284</v>
      </c>
      <c r="E838" s="18" t="s">
        <v>877</v>
      </c>
      <c r="F838" s="19" t="s">
        <v>1289</v>
      </c>
      <c r="G838" s="35" t="str">
        <f t="shared" si="9"/>
        <v>Université_Ferhat_Abbes_de_Sétif_1Faculté_des_Sciences_de_la_Nature_et_de_la_Vie_</v>
      </c>
    </row>
    <row r="839" spans="1:7">
      <c r="A839" s="19" t="s">
        <v>1283</v>
      </c>
      <c r="B839" s="20" t="s">
        <v>832</v>
      </c>
      <c r="C839" s="19" t="s">
        <v>1460</v>
      </c>
      <c r="D839" s="19" t="s">
        <v>1284</v>
      </c>
      <c r="E839" s="18" t="s">
        <v>877</v>
      </c>
      <c r="F839" s="19" t="s">
        <v>1290</v>
      </c>
      <c r="G839" s="35" t="str">
        <f t="shared" si="9"/>
        <v>Université_Ferhat_Abbes_de_Sétif_1Faculté_des_Sciences_de_la_Nature_et_de_la_Vie_</v>
      </c>
    </row>
    <row r="840" spans="1:7">
      <c r="A840" s="19" t="s">
        <v>1283</v>
      </c>
      <c r="B840" s="20" t="s">
        <v>832</v>
      </c>
      <c r="C840" s="19" t="s">
        <v>1460</v>
      </c>
      <c r="D840" s="19" t="s">
        <v>1284</v>
      </c>
      <c r="E840" s="18" t="s">
        <v>877</v>
      </c>
      <c r="F840" s="19" t="s">
        <v>849</v>
      </c>
      <c r="G840" s="35" t="str">
        <f t="shared" si="9"/>
        <v>Université_Ferhat_Abbes_de_Sétif_1Faculté_des_Sciences_de_la_Nature_et_de_la_Vie_</v>
      </c>
    </row>
    <row r="841" spans="1:7">
      <c r="A841" s="28" t="s">
        <v>1283</v>
      </c>
      <c r="B841" s="29" t="s">
        <v>832</v>
      </c>
      <c r="C841" s="19" t="s">
        <v>1460</v>
      </c>
      <c r="D841" s="28" t="s">
        <v>1284</v>
      </c>
      <c r="E841" s="18" t="s">
        <v>996</v>
      </c>
      <c r="F841" s="19" t="s">
        <v>851</v>
      </c>
      <c r="G841" s="35" t="str">
        <f t="shared" si="9"/>
        <v>Université_Ferhat_Abbes_de_Sétif_1Faculté_des_Sciences_Economiques_et_Commerciales_et_Sciences_de_Gestion</v>
      </c>
    </row>
    <row r="842" spans="1:7">
      <c r="A842" s="19" t="s">
        <v>1283</v>
      </c>
      <c r="B842" s="20" t="s">
        <v>832</v>
      </c>
      <c r="C842" s="19" t="s">
        <v>1460</v>
      </c>
      <c r="D842" s="19" t="s">
        <v>1284</v>
      </c>
      <c r="E842" s="18" t="s">
        <v>996</v>
      </c>
      <c r="F842" s="19" t="s">
        <v>852</v>
      </c>
      <c r="G842" s="35" t="str">
        <f t="shared" si="9"/>
        <v>Université_Ferhat_Abbes_de_Sétif_1Faculté_des_Sciences_Economiques_et_Commerciales_et_Sciences_de_Gestion</v>
      </c>
    </row>
    <row r="843" spans="1:7">
      <c r="A843" s="19" t="s">
        <v>1283</v>
      </c>
      <c r="B843" s="20" t="s">
        <v>832</v>
      </c>
      <c r="C843" s="19" t="s">
        <v>1460</v>
      </c>
      <c r="D843" s="19" t="s">
        <v>1284</v>
      </c>
      <c r="E843" s="18" t="s">
        <v>996</v>
      </c>
      <c r="F843" s="19" t="s">
        <v>854</v>
      </c>
      <c r="G843" s="35" t="str">
        <f t="shared" si="9"/>
        <v>Université_Ferhat_Abbes_de_Sétif_1Faculté_des_Sciences_Economiques_et_Commerciales_et_Sciences_de_Gestion</v>
      </c>
    </row>
    <row r="844" spans="1:7">
      <c r="A844" s="19" t="s">
        <v>1283</v>
      </c>
      <c r="B844" s="20" t="s">
        <v>832</v>
      </c>
      <c r="C844" s="19" t="s">
        <v>1460</v>
      </c>
      <c r="D844" s="19" t="s">
        <v>1284</v>
      </c>
      <c r="E844" s="18" t="s">
        <v>1287</v>
      </c>
      <c r="F844" s="19" t="s">
        <v>1288</v>
      </c>
      <c r="G844" s="35" t="str">
        <f t="shared" si="9"/>
        <v>Université_Ferhat_Abbes_de_Sétif_1Institut_d’Optique_et_Mécanique_de_Précision</v>
      </c>
    </row>
    <row r="845" spans="1:7">
      <c r="A845" s="19" t="s">
        <v>1283</v>
      </c>
      <c r="B845" s="20" t="s">
        <v>832</v>
      </c>
      <c r="C845" s="19" t="s">
        <v>1460</v>
      </c>
      <c r="D845" s="19" t="s">
        <v>1284</v>
      </c>
      <c r="E845" s="18" t="s">
        <v>1287</v>
      </c>
      <c r="F845" s="19" t="s">
        <v>1292</v>
      </c>
      <c r="G845" s="35" t="str">
        <f t="shared" si="9"/>
        <v>Université_Ferhat_Abbes_de_Sétif_1Institut_d’Optique_et_Mécanique_de_Précision</v>
      </c>
    </row>
    <row r="846" spans="1:7">
      <c r="A846" s="19" t="s">
        <v>1295</v>
      </c>
      <c r="B846" s="20" t="s">
        <v>918</v>
      </c>
      <c r="C846" s="19" t="s">
        <v>1296</v>
      </c>
      <c r="D846" s="19" t="s">
        <v>1297</v>
      </c>
      <c r="E846" s="18" t="s">
        <v>871</v>
      </c>
      <c r="F846" s="19" t="s">
        <v>927</v>
      </c>
      <c r="G846" s="35" t="str">
        <f t="shared" si="9"/>
        <v>Université_Hassiba_Ben_Bouali_de_ChlefFaculté_de_Droit_et_des_Sciences_Politiques</v>
      </c>
    </row>
    <row r="847" spans="1:7">
      <c r="A847" s="19" t="s">
        <v>1295</v>
      </c>
      <c r="B847" s="20" t="s">
        <v>918</v>
      </c>
      <c r="C847" s="19" t="s">
        <v>1296</v>
      </c>
      <c r="D847" s="19" t="s">
        <v>1297</v>
      </c>
      <c r="E847" s="18" t="s">
        <v>871</v>
      </c>
      <c r="F847" s="19" t="s">
        <v>928</v>
      </c>
      <c r="G847" s="35" t="str">
        <f t="shared" si="9"/>
        <v>Université_Hassiba_Ben_Bouali_de_ChlefFaculté_de_Droit_et_des_Sciences_Politiques</v>
      </c>
    </row>
    <row r="848" spans="1:7">
      <c r="A848" s="19" t="s">
        <v>1295</v>
      </c>
      <c r="B848" s="20" t="s">
        <v>918</v>
      </c>
      <c r="C848" s="19" t="s">
        <v>1296</v>
      </c>
      <c r="D848" s="19" t="s">
        <v>1297</v>
      </c>
      <c r="E848" s="18" t="s">
        <v>871</v>
      </c>
      <c r="F848" s="19" t="s">
        <v>992</v>
      </c>
      <c r="G848" s="35" t="str">
        <f t="shared" si="9"/>
        <v>Université_Hassiba_Ben_Bouali_de_ChlefFaculté_de_Droit_et_des_Sciences_Politiques</v>
      </c>
    </row>
    <row r="849" spans="1:7">
      <c r="A849" s="19" t="s">
        <v>1295</v>
      </c>
      <c r="B849" s="20" t="s">
        <v>918</v>
      </c>
      <c r="C849" s="19" t="s">
        <v>1296</v>
      </c>
      <c r="D849" s="19" t="s">
        <v>1297</v>
      </c>
      <c r="E849" s="18" t="s">
        <v>1298</v>
      </c>
      <c r="F849" s="19" t="s">
        <v>924</v>
      </c>
      <c r="G849" s="35" t="str">
        <f t="shared" si="9"/>
        <v>Université_Hassiba_Ben_Bouali_de_ChlefFaculté_de_Génie_Civil_et_d'Architecture </v>
      </c>
    </row>
    <row r="850" spans="1:7">
      <c r="A850" s="19" t="s">
        <v>1295</v>
      </c>
      <c r="B850" s="20" t="s">
        <v>918</v>
      </c>
      <c r="C850" s="19" t="s">
        <v>1296</v>
      </c>
      <c r="D850" s="19" t="s">
        <v>1297</v>
      </c>
      <c r="E850" s="18" t="s">
        <v>1298</v>
      </c>
      <c r="F850" s="19" t="s">
        <v>841</v>
      </c>
      <c r="G850" s="35" t="str">
        <f t="shared" si="9"/>
        <v>Université_Hassiba_Ben_Bouali_de_ChlefFaculté_de_Génie_Civil_et_d'Architecture </v>
      </c>
    </row>
    <row r="851" spans="1:7">
      <c r="A851" s="19" t="s">
        <v>1295</v>
      </c>
      <c r="B851" s="20" t="s">
        <v>918</v>
      </c>
      <c r="C851" s="19" t="s">
        <v>1296</v>
      </c>
      <c r="D851" s="19" t="s">
        <v>1297</v>
      </c>
      <c r="E851" s="18" t="s">
        <v>1298</v>
      </c>
      <c r="F851" s="19" t="s">
        <v>962</v>
      </c>
      <c r="G851" s="35" t="str">
        <f t="shared" si="9"/>
        <v>Université_Hassiba_Ben_Bouali_de_ChlefFaculté_de_Génie_Civil_et_d'Architecture </v>
      </c>
    </row>
    <row r="852" spans="1:7">
      <c r="A852" s="19" t="s">
        <v>1295</v>
      </c>
      <c r="B852" s="20" t="s">
        <v>918</v>
      </c>
      <c r="C852" s="19" t="s">
        <v>1296</v>
      </c>
      <c r="D852" s="19" t="s">
        <v>1297</v>
      </c>
      <c r="E852" s="18" t="s">
        <v>840</v>
      </c>
      <c r="F852" s="19" t="s">
        <v>864</v>
      </c>
      <c r="G852" s="35" t="str">
        <f t="shared" si="9"/>
        <v>Université_Hassiba_Ben_Bouali_de_ChlefFaculté_de_Technologie</v>
      </c>
    </row>
    <row r="853" spans="1:7">
      <c r="A853" s="19" t="s">
        <v>1295</v>
      </c>
      <c r="B853" s="20" t="s">
        <v>918</v>
      </c>
      <c r="C853" s="19" t="s">
        <v>1296</v>
      </c>
      <c r="D853" s="19" t="s">
        <v>1297</v>
      </c>
      <c r="E853" s="18" t="s">
        <v>840</v>
      </c>
      <c r="F853" s="19" t="s">
        <v>929</v>
      </c>
      <c r="G853" s="35" t="str">
        <f t="shared" si="9"/>
        <v>Université_Hassiba_Ben_Bouali_de_ChlefFaculté_de_Technologie</v>
      </c>
    </row>
    <row r="854" spans="1:7">
      <c r="A854" s="19" t="s">
        <v>1295</v>
      </c>
      <c r="B854" s="20" t="s">
        <v>918</v>
      </c>
      <c r="C854" s="19" t="s">
        <v>1296</v>
      </c>
      <c r="D854" s="19" t="s">
        <v>1297</v>
      </c>
      <c r="E854" s="18" t="s">
        <v>840</v>
      </c>
      <c r="F854" s="19" t="s">
        <v>1145</v>
      </c>
      <c r="G854" s="35" t="str">
        <f t="shared" si="9"/>
        <v>Université_Hassiba_Ben_Bouali_de_ChlefFaculté_de_Technologie</v>
      </c>
    </row>
    <row r="855" spans="1:7">
      <c r="A855" s="19" t="s">
        <v>1295</v>
      </c>
      <c r="B855" s="20" t="s">
        <v>918</v>
      </c>
      <c r="C855" s="19" t="s">
        <v>1296</v>
      </c>
      <c r="D855" s="19" t="s">
        <v>1297</v>
      </c>
      <c r="E855" s="18" t="s">
        <v>840</v>
      </c>
      <c r="F855" s="19" t="s">
        <v>1307</v>
      </c>
      <c r="G855" s="35" t="str">
        <f t="shared" si="9"/>
        <v>Université_Hassiba_Ben_Bouali_de_ChlefFaculté_de_Technologie</v>
      </c>
    </row>
    <row r="856" spans="1:7">
      <c r="A856" s="19" t="s">
        <v>1295</v>
      </c>
      <c r="B856" s="20" t="s">
        <v>918</v>
      </c>
      <c r="C856" s="19" t="s">
        <v>1296</v>
      </c>
      <c r="D856" s="19" t="s">
        <v>1297</v>
      </c>
      <c r="E856" s="18" t="s">
        <v>843</v>
      </c>
      <c r="F856" s="36" t="s">
        <v>1150</v>
      </c>
      <c r="G856" s="35" t="str">
        <f t="shared" si="9"/>
        <v>Université_Hassiba_Ben_Bouali_de_ChlefFaculté_des_Lettres_et_des_Langues</v>
      </c>
    </row>
    <row r="857" spans="1:7">
      <c r="A857" s="19" t="s">
        <v>1295</v>
      </c>
      <c r="B857" s="20" t="s">
        <v>918</v>
      </c>
      <c r="C857" s="19" t="s">
        <v>1296</v>
      </c>
      <c r="D857" s="19" t="s">
        <v>1297</v>
      </c>
      <c r="E857" s="18" t="s">
        <v>843</v>
      </c>
      <c r="F857" s="19" t="s">
        <v>1151</v>
      </c>
      <c r="G857" s="35" t="str">
        <f t="shared" si="9"/>
        <v>Université_Hassiba_Ben_Bouali_de_ChlefFaculté_des_Lettres_et_des_Langues</v>
      </c>
    </row>
    <row r="858" spans="1:7">
      <c r="A858" s="19" t="s">
        <v>1295</v>
      </c>
      <c r="B858" s="20" t="s">
        <v>918</v>
      </c>
      <c r="C858" s="19" t="s">
        <v>1296</v>
      </c>
      <c r="D858" s="19" t="s">
        <v>1297</v>
      </c>
      <c r="E858" s="18" t="s">
        <v>843</v>
      </c>
      <c r="F858" s="19" t="s">
        <v>1261</v>
      </c>
      <c r="G858" s="35" t="str">
        <f t="shared" si="9"/>
        <v>Université_Hassiba_Ben_Bouali_de_ChlefFaculté_des_Lettres_et_des_Langues</v>
      </c>
    </row>
    <row r="859" spans="1:7">
      <c r="A859" s="19" t="s">
        <v>1295</v>
      </c>
      <c r="B859" s="20" t="s">
        <v>918</v>
      </c>
      <c r="C859" s="19" t="s">
        <v>1296</v>
      </c>
      <c r="D859" s="19" t="s">
        <v>1297</v>
      </c>
      <c r="E859" s="18" t="s">
        <v>835</v>
      </c>
      <c r="F859" s="19" t="s">
        <v>861</v>
      </c>
      <c r="G859" s="35" t="str">
        <f t="shared" si="9"/>
        <v>Université_Hassiba_Ben_Bouali_de_ChlefFaculté_des_Sciences</v>
      </c>
    </row>
    <row r="860" spans="1:7">
      <c r="A860" s="19" t="s">
        <v>1295</v>
      </c>
      <c r="B860" s="20" t="s">
        <v>918</v>
      </c>
      <c r="C860" s="19" t="s">
        <v>1296</v>
      </c>
      <c r="D860" s="19" t="s">
        <v>1297</v>
      </c>
      <c r="E860" s="18" t="s">
        <v>835</v>
      </c>
      <c r="F860" s="19" t="s">
        <v>878</v>
      </c>
      <c r="G860" s="35" t="str">
        <f t="shared" si="9"/>
        <v>Université_Hassiba_Ben_Bouali_de_ChlefFaculté_des_Sciences</v>
      </c>
    </row>
    <row r="861" spans="1:7">
      <c r="A861" s="19" t="s">
        <v>1295</v>
      </c>
      <c r="B861" s="20" t="s">
        <v>918</v>
      </c>
      <c r="C861" s="19" t="s">
        <v>1296</v>
      </c>
      <c r="D861" s="19" t="s">
        <v>1297</v>
      </c>
      <c r="E861" s="18" t="s">
        <v>835</v>
      </c>
      <c r="F861" s="19" t="s">
        <v>881</v>
      </c>
      <c r="G861" s="35" t="str">
        <f t="shared" si="9"/>
        <v>Université_Hassiba_Ben_Bouali_de_ChlefFaculté_des_Sciences</v>
      </c>
    </row>
    <row r="862" spans="1:7">
      <c r="A862" s="21" t="s">
        <v>1295</v>
      </c>
      <c r="B862" s="20" t="s">
        <v>918</v>
      </c>
      <c r="C862" s="19" t="s">
        <v>1296</v>
      </c>
      <c r="D862" s="19" t="s">
        <v>1297</v>
      </c>
      <c r="E862" s="18" t="s">
        <v>835</v>
      </c>
      <c r="F862" s="19" t="s">
        <v>882</v>
      </c>
      <c r="G862" s="35" t="str">
        <f t="shared" si="9"/>
        <v>Université_Hassiba_Ben_Bouali_de_ChlefFaculté_des_Sciences</v>
      </c>
    </row>
    <row r="863" spans="1:7">
      <c r="A863" s="21" t="s">
        <v>1295</v>
      </c>
      <c r="B863" s="20" t="s">
        <v>918</v>
      </c>
      <c r="C863" s="19" t="s">
        <v>1296</v>
      </c>
      <c r="D863" s="19" t="s">
        <v>1297</v>
      </c>
      <c r="E863" s="18" t="s">
        <v>835</v>
      </c>
      <c r="F863" s="19" t="s">
        <v>873</v>
      </c>
      <c r="G863" s="35" t="str">
        <f t="shared" si="9"/>
        <v>Université_Hassiba_Ben_Bouali_de_ChlefFaculté_des_Sciences</v>
      </c>
    </row>
    <row r="864" spans="1:7">
      <c r="A864" s="21" t="s">
        <v>1295</v>
      </c>
      <c r="B864" s="20" t="s">
        <v>918</v>
      </c>
      <c r="C864" s="19" t="s">
        <v>1296</v>
      </c>
      <c r="D864" s="19" t="s">
        <v>1297</v>
      </c>
      <c r="E864" s="18" t="s">
        <v>850</v>
      </c>
      <c r="F864" s="19" t="s">
        <v>1302</v>
      </c>
      <c r="G864" s="35" t="str">
        <f t="shared" si="9"/>
        <v>Université_Hassiba_Ben_Bouali_de_ChlefFaculté_des_Sciences_Economiques,_Commerciales_et_des_Sciences_de_Gestion</v>
      </c>
    </row>
    <row r="865" spans="1:7">
      <c r="A865" s="21" t="s">
        <v>1295</v>
      </c>
      <c r="B865" s="20" t="s">
        <v>918</v>
      </c>
      <c r="C865" s="19" t="s">
        <v>1296</v>
      </c>
      <c r="D865" s="19" t="s">
        <v>1297</v>
      </c>
      <c r="E865" s="18" t="s">
        <v>850</v>
      </c>
      <c r="F865" s="19" t="s">
        <v>1303</v>
      </c>
      <c r="G865" s="35" t="str">
        <f t="shared" si="9"/>
        <v>Université_Hassiba_Ben_Bouali_de_ChlefFaculté_des_Sciences_Economiques,_Commerciales_et_des_Sciences_de_Gestion</v>
      </c>
    </row>
    <row r="866" spans="1:7">
      <c r="A866" s="21" t="s">
        <v>1295</v>
      </c>
      <c r="B866" s="20" t="s">
        <v>918</v>
      </c>
      <c r="C866" s="19" t="s">
        <v>1296</v>
      </c>
      <c r="D866" s="19" t="s">
        <v>1297</v>
      </c>
      <c r="E866" s="18" t="s">
        <v>850</v>
      </c>
      <c r="F866" s="19" t="s">
        <v>1304</v>
      </c>
      <c r="G866" s="35" t="str">
        <f t="shared" si="9"/>
        <v>Université_Hassiba_Ben_Bouali_de_ChlefFaculté_des_Sciences_Economiques,_Commerciales_et_des_Sciences_de_Gestion</v>
      </c>
    </row>
    <row r="867" spans="1:7">
      <c r="A867" s="21" t="s">
        <v>1295</v>
      </c>
      <c r="B867" s="20" t="s">
        <v>918</v>
      </c>
      <c r="C867" s="19" t="s">
        <v>1296</v>
      </c>
      <c r="D867" s="19" t="s">
        <v>1297</v>
      </c>
      <c r="E867" s="18" t="s">
        <v>1305</v>
      </c>
      <c r="F867" s="19" t="s">
        <v>1306</v>
      </c>
      <c r="G867" s="35" t="str">
        <f t="shared" si="9"/>
        <v>Université_Hassiba_Ben_Bouali_de_ChlefFaculté_des_Sciences_Humaines_et_Sciences_Sociales </v>
      </c>
    </row>
    <row r="868" spans="1:7">
      <c r="A868" s="21" t="s">
        <v>1295</v>
      </c>
      <c r="B868" s="20" t="s">
        <v>918</v>
      </c>
      <c r="C868" s="19" t="s">
        <v>1296</v>
      </c>
      <c r="D868" s="19" t="s">
        <v>1297</v>
      </c>
      <c r="E868" s="18" t="s">
        <v>1305</v>
      </c>
      <c r="F868" s="19" t="s">
        <v>993</v>
      </c>
      <c r="G868" s="35" t="str">
        <f t="shared" si="9"/>
        <v>Université_Hassiba_Ben_Bouali_de_ChlefFaculté_des_Sciences_Humaines_et_Sciences_Sociales </v>
      </c>
    </row>
    <row r="869" spans="1:7">
      <c r="A869" s="21" t="s">
        <v>1295</v>
      </c>
      <c r="B869" s="20" t="s">
        <v>918</v>
      </c>
      <c r="C869" s="19" t="s">
        <v>1296</v>
      </c>
      <c r="D869" s="19" t="s">
        <v>1297</v>
      </c>
      <c r="E869" s="18" t="s">
        <v>1165</v>
      </c>
      <c r="F869" s="19" t="s">
        <v>1299</v>
      </c>
      <c r="G869" s="35" t="str">
        <f t="shared" si="9"/>
        <v>Université_Hassiba_Ben_Bouali_de_ChlefInstitut_d'Education_Physique_et_Sportive </v>
      </c>
    </row>
    <row r="870" spans="1:7">
      <c r="A870" s="21" t="s">
        <v>1295</v>
      </c>
      <c r="B870" s="20" t="s">
        <v>918</v>
      </c>
      <c r="C870" s="19" t="s">
        <v>1296</v>
      </c>
      <c r="D870" s="19" t="s">
        <v>1297</v>
      </c>
      <c r="E870" s="18" t="s">
        <v>1165</v>
      </c>
      <c r="F870" s="19" t="s">
        <v>907</v>
      </c>
      <c r="G870" s="35" t="str">
        <f t="shared" si="9"/>
        <v>Université_Hassiba_Ben_Bouali_de_ChlefInstitut_d'Education_Physique_et_Sportive </v>
      </c>
    </row>
    <row r="871" spans="1:7">
      <c r="A871" s="21" t="s">
        <v>1295</v>
      </c>
      <c r="B871" s="20" t="s">
        <v>918</v>
      </c>
      <c r="C871" s="19" t="s">
        <v>1296</v>
      </c>
      <c r="D871" s="19" t="s">
        <v>1297</v>
      </c>
      <c r="E871" s="18" t="s">
        <v>1165</v>
      </c>
      <c r="F871" s="19" t="s">
        <v>1308</v>
      </c>
      <c r="G871" s="35" t="str">
        <f t="shared" si="9"/>
        <v>Université_Hassiba_Ben_Bouali_de_ChlefInstitut_d'Education_Physique_et_Sportive </v>
      </c>
    </row>
    <row r="872" spans="1:7">
      <c r="A872" s="21" t="s">
        <v>1295</v>
      </c>
      <c r="B872" s="20" t="s">
        <v>918</v>
      </c>
      <c r="C872" s="19" t="s">
        <v>1296</v>
      </c>
      <c r="D872" s="19" t="s">
        <v>1297</v>
      </c>
      <c r="E872" s="18" t="s">
        <v>1300</v>
      </c>
      <c r="F872" s="19" t="s">
        <v>1301</v>
      </c>
      <c r="G872" s="35" t="str">
        <f t="shared" si="9"/>
        <v>Université_Hassiba_Ben_Bouali_de_ChlefInstitut_des_Sciences_Agronomiques </v>
      </c>
    </row>
    <row r="873" spans="1:7">
      <c r="A873" s="21" t="s">
        <v>1295</v>
      </c>
      <c r="B873" s="20" t="s">
        <v>918</v>
      </c>
      <c r="C873" s="19" t="s">
        <v>1296</v>
      </c>
      <c r="D873" s="19" t="s">
        <v>1297</v>
      </c>
      <c r="E873" s="18" t="s">
        <v>1300</v>
      </c>
      <c r="F873" s="19" t="s">
        <v>1309</v>
      </c>
      <c r="G873" s="35" t="str">
        <f t="shared" si="9"/>
        <v>Université_Hassiba_Ben_Bouali_de_ChlefInstitut_des_Sciences_Agronomiques </v>
      </c>
    </row>
    <row r="874" spans="1:7">
      <c r="A874" s="21" t="s">
        <v>1310</v>
      </c>
      <c r="B874" s="20" t="s">
        <v>892</v>
      </c>
      <c r="C874" s="19" t="s">
        <v>1311</v>
      </c>
      <c r="D874" s="19" t="s">
        <v>1312</v>
      </c>
      <c r="E874" s="18" t="s">
        <v>871</v>
      </c>
      <c r="F874" s="36" t="s">
        <v>1103</v>
      </c>
      <c r="G874" s="35" t="str">
        <f t="shared" si="9"/>
        <v>Université_Ibn_Khaldoun_de_TiaretFaculté_de_Droit_et_des_Sciences_Politiques</v>
      </c>
    </row>
    <row r="875" spans="1:7">
      <c r="A875" s="21" t="s">
        <v>1310</v>
      </c>
      <c r="B875" s="20" t="s">
        <v>892</v>
      </c>
      <c r="C875" s="19" t="s">
        <v>1311</v>
      </c>
      <c r="D875" s="19" t="s">
        <v>1312</v>
      </c>
      <c r="E875" s="18" t="s">
        <v>871</v>
      </c>
      <c r="F875" s="19" t="s">
        <v>855</v>
      </c>
      <c r="G875" s="35" t="str">
        <f t="shared" si="9"/>
        <v>Université_Ibn_Khaldoun_de_TiaretFaculté_de_Droit_et_des_Sciences_Politiques</v>
      </c>
    </row>
    <row r="876" spans="1:7">
      <c r="A876" s="21" t="s">
        <v>1310</v>
      </c>
      <c r="B876" s="20" t="s">
        <v>892</v>
      </c>
      <c r="C876" s="19" t="s">
        <v>1311</v>
      </c>
      <c r="D876" s="19" t="s">
        <v>1312</v>
      </c>
      <c r="E876" s="18" t="s">
        <v>843</v>
      </c>
      <c r="F876" s="19"/>
      <c r="G876" s="35" t="str">
        <f t="shared" si="9"/>
        <v>Université_Ibn_Khaldoun_de_TiaretFaculté_des_Lettres_et_des_Langues</v>
      </c>
    </row>
    <row r="877" spans="1:7">
      <c r="A877" s="21" t="s">
        <v>1310</v>
      </c>
      <c r="B877" s="20" t="s">
        <v>892</v>
      </c>
      <c r="C877" s="19" t="s">
        <v>1311</v>
      </c>
      <c r="D877" s="19" t="s">
        <v>1312</v>
      </c>
      <c r="E877" s="18" t="s">
        <v>1141</v>
      </c>
      <c r="F877" s="19" t="s">
        <v>836</v>
      </c>
      <c r="G877" s="35" t="str">
        <f t="shared" si="9"/>
        <v>Université_Ibn_Khaldoun_de_TiaretFaculté_des_Mathématiques_et_de_l’Informatique</v>
      </c>
    </row>
    <row r="878" spans="1:7">
      <c r="A878" s="21" t="s">
        <v>1310</v>
      </c>
      <c r="B878" s="20" t="s">
        <v>892</v>
      </c>
      <c r="C878" s="19" t="s">
        <v>1311</v>
      </c>
      <c r="D878" s="19" t="s">
        <v>1312</v>
      </c>
      <c r="E878" s="18" t="s">
        <v>1141</v>
      </c>
      <c r="F878" s="19" t="s">
        <v>1063</v>
      </c>
      <c r="G878" s="35" t="str">
        <f t="shared" si="9"/>
        <v>Université_Ibn_Khaldoun_de_TiaretFaculté_des_Mathématiques_et_de_l’Informatique</v>
      </c>
    </row>
    <row r="879" spans="1:7">
      <c r="A879" s="21" t="s">
        <v>1310</v>
      </c>
      <c r="B879" s="20" t="s">
        <v>892</v>
      </c>
      <c r="C879" s="19" t="s">
        <v>1311</v>
      </c>
      <c r="D879" s="19" t="s">
        <v>1312</v>
      </c>
      <c r="E879" s="18" t="s">
        <v>1320</v>
      </c>
      <c r="F879" s="19" t="s">
        <v>1068</v>
      </c>
      <c r="G879" s="35" t="str">
        <f t="shared" si="9"/>
        <v>Université_Ibn_Khaldoun_de_TiaretFaculté_des_Sciences_Appliquées</v>
      </c>
    </row>
    <row r="880" spans="1:7">
      <c r="A880" s="21" t="s">
        <v>1310</v>
      </c>
      <c r="B880" s="20" t="s">
        <v>892</v>
      </c>
      <c r="C880" s="19" t="s">
        <v>1311</v>
      </c>
      <c r="D880" s="19" t="s">
        <v>1312</v>
      </c>
      <c r="E880" s="18" t="s">
        <v>1320</v>
      </c>
      <c r="F880" s="19" t="s">
        <v>914</v>
      </c>
      <c r="G880" s="35" t="str">
        <f t="shared" si="9"/>
        <v>Université_Ibn_Khaldoun_de_TiaretFaculté_des_Sciences_Appliquées</v>
      </c>
    </row>
    <row r="881" spans="1:7">
      <c r="A881" s="21" t="s">
        <v>1310</v>
      </c>
      <c r="B881" s="20" t="s">
        <v>892</v>
      </c>
      <c r="C881" s="19" t="s">
        <v>1311</v>
      </c>
      <c r="D881" s="19" t="s">
        <v>1312</v>
      </c>
      <c r="E881" s="18" t="s">
        <v>1320</v>
      </c>
      <c r="F881" s="19" t="s">
        <v>915</v>
      </c>
      <c r="G881" s="35" t="str">
        <f t="shared" si="9"/>
        <v>Université_Ibn_Khaldoun_de_TiaretFaculté_des_Sciences_Appliquées</v>
      </c>
    </row>
    <row r="882" spans="1:7">
      <c r="A882" s="21" t="s">
        <v>1310</v>
      </c>
      <c r="B882" s="20" t="s">
        <v>892</v>
      </c>
      <c r="C882" s="19" t="s">
        <v>1311</v>
      </c>
      <c r="D882" s="19" t="s">
        <v>1312</v>
      </c>
      <c r="E882" s="18" t="s">
        <v>1320</v>
      </c>
      <c r="F882" s="19" t="s">
        <v>1322</v>
      </c>
      <c r="G882" s="35" t="str">
        <f t="shared" si="9"/>
        <v>Université_Ibn_Khaldoun_de_TiaretFaculté_des_Sciences_Appliquées</v>
      </c>
    </row>
    <row r="883" spans="1:7">
      <c r="A883" s="21" t="s">
        <v>1310</v>
      </c>
      <c r="B883" s="20" t="s">
        <v>892</v>
      </c>
      <c r="C883" s="19" t="s">
        <v>1311</v>
      </c>
      <c r="D883" s="19" t="s">
        <v>1312</v>
      </c>
      <c r="E883" s="18" t="s">
        <v>1315</v>
      </c>
      <c r="F883" s="19" t="s">
        <v>878</v>
      </c>
      <c r="G883" s="35" t="str">
        <f t="shared" si="9"/>
        <v>Université_Ibn_Khaldoun_de_TiaretFaculté_des_Sciences_de_la_Matière</v>
      </c>
    </row>
    <row r="884" spans="1:7">
      <c r="A884" s="21" t="s">
        <v>1310</v>
      </c>
      <c r="B884" s="20" t="s">
        <v>892</v>
      </c>
      <c r="C884" s="19" t="s">
        <v>1311</v>
      </c>
      <c r="D884" s="19" t="s">
        <v>1312</v>
      </c>
      <c r="E884" s="18" t="s">
        <v>1315</v>
      </c>
      <c r="F884" s="19" t="s">
        <v>882</v>
      </c>
      <c r="G884" s="35" t="str">
        <f t="shared" si="9"/>
        <v>Université_Ibn_Khaldoun_de_TiaretFaculté_des_Sciences_de_la_Matière</v>
      </c>
    </row>
    <row r="885" spans="1:7">
      <c r="A885" s="21" t="s">
        <v>1310</v>
      </c>
      <c r="B885" s="20" t="s">
        <v>892</v>
      </c>
      <c r="C885" s="19" t="s">
        <v>1311</v>
      </c>
      <c r="D885" s="19" t="s">
        <v>1312</v>
      </c>
      <c r="E885" s="18" t="s">
        <v>877</v>
      </c>
      <c r="F885" s="19" t="s">
        <v>1316</v>
      </c>
      <c r="G885" s="35" t="str">
        <f t="shared" si="9"/>
        <v>Université_Ibn_Khaldoun_de_TiaretFaculté_des_Sciences_de_la_Nature_et_de_la_Vie_</v>
      </c>
    </row>
    <row r="886" spans="1:7">
      <c r="A886" s="21" t="s">
        <v>1310</v>
      </c>
      <c r="B886" s="20" t="s">
        <v>892</v>
      </c>
      <c r="C886" s="19" t="s">
        <v>1311</v>
      </c>
      <c r="D886" s="19" t="s">
        <v>1312</v>
      </c>
      <c r="E886" s="18" t="s">
        <v>877</v>
      </c>
      <c r="F886" s="19" t="s">
        <v>1318</v>
      </c>
      <c r="G886" s="35" t="str">
        <f t="shared" si="9"/>
        <v>Université_Ibn_Khaldoun_de_TiaretFaculté_des_Sciences_de_la_Nature_et_de_la_Vie_</v>
      </c>
    </row>
    <row r="887" spans="1:7">
      <c r="A887" s="21" t="s">
        <v>1310</v>
      </c>
      <c r="B887" s="20" t="s">
        <v>892</v>
      </c>
      <c r="C887" s="19" t="s">
        <v>1311</v>
      </c>
      <c r="D887" s="19" t="s">
        <v>1312</v>
      </c>
      <c r="E887" s="18" t="s">
        <v>877</v>
      </c>
      <c r="F887" s="19" t="s">
        <v>1321</v>
      </c>
      <c r="G887" s="35" t="str">
        <f t="shared" si="9"/>
        <v>Université_Ibn_Khaldoun_de_TiaretFaculté_des_Sciences_de_la_Nature_et_de_la_Vie_</v>
      </c>
    </row>
    <row r="888" spans="1:7">
      <c r="A888" s="21" t="s">
        <v>1310</v>
      </c>
      <c r="B888" s="20" t="s">
        <v>892</v>
      </c>
      <c r="C888" s="19" t="s">
        <v>1311</v>
      </c>
      <c r="D888" s="19" t="s">
        <v>1312</v>
      </c>
      <c r="E888" s="18" t="s">
        <v>1319</v>
      </c>
      <c r="F888" s="19" t="s">
        <v>851</v>
      </c>
      <c r="G888" s="35" t="str">
        <f t="shared" si="9"/>
        <v>Université_Ibn_Khaldoun_de_TiaretFaculté_des_Sciences_Economiques_des_Sciences_Commerciales_et_des_Sciences_de_Gestion</v>
      </c>
    </row>
    <row r="889" spans="1:7">
      <c r="A889" s="21" t="s">
        <v>1310</v>
      </c>
      <c r="B889" s="20" t="s">
        <v>892</v>
      </c>
      <c r="C889" s="19" t="s">
        <v>1311</v>
      </c>
      <c r="D889" s="19" t="s">
        <v>1312</v>
      </c>
      <c r="E889" s="18" t="s">
        <v>1319</v>
      </c>
      <c r="F889" s="19" t="s">
        <v>852</v>
      </c>
      <c r="G889" s="35" t="str">
        <f t="shared" si="9"/>
        <v>Université_Ibn_Khaldoun_de_TiaretFaculté_des_Sciences_Economiques_des_Sciences_Commerciales_et_des_Sciences_de_Gestion</v>
      </c>
    </row>
    <row r="890" spans="1:7">
      <c r="A890" s="21" t="s">
        <v>1310</v>
      </c>
      <c r="B890" s="20" t="s">
        <v>892</v>
      </c>
      <c r="C890" s="19" t="s">
        <v>1311</v>
      </c>
      <c r="D890" s="19" t="s">
        <v>1312</v>
      </c>
      <c r="E890" s="18" t="s">
        <v>1319</v>
      </c>
      <c r="F890" s="19" t="s">
        <v>854</v>
      </c>
      <c r="G890" s="35" t="str">
        <f t="shared" si="9"/>
        <v>Université_Ibn_Khaldoun_de_TiaretFaculté_des_Sciences_Economiques_des_Sciences_Commerciales_et_des_Sciences_de_Gestion</v>
      </c>
    </row>
    <row r="891" spans="1:7">
      <c r="A891" s="21" t="s">
        <v>1310</v>
      </c>
      <c r="B891" s="20" t="s">
        <v>892</v>
      </c>
      <c r="C891" s="19" t="s">
        <v>1311</v>
      </c>
      <c r="D891" s="19" t="s">
        <v>1312</v>
      </c>
      <c r="E891" s="18" t="s">
        <v>870</v>
      </c>
      <c r="F891" s="19"/>
      <c r="G891" s="35" t="str">
        <f t="shared" si="9"/>
        <v>Université_Ibn_Khaldoun_de_TiaretFaculté_des_Sciences_Humaines_et_Sociales</v>
      </c>
    </row>
    <row r="892" spans="1:7">
      <c r="A892" s="21" t="s">
        <v>1310</v>
      </c>
      <c r="B892" s="20" t="s">
        <v>892</v>
      </c>
      <c r="C892" s="19" t="s">
        <v>1311</v>
      </c>
      <c r="D892" s="19" t="s">
        <v>1312</v>
      </c>
      <c r="E892" s="18" t="s">
        <v>1323</v>
      </c>
      <c r="F892" s="19"/>
      <c r="G892" s="35" t="str">
        <f t="shared" si="9"/>
        <v>Université_Ibn_Khaldoun_de_TiaretInstitut_de_Technologie</v>
      </c>
    </row>
    <row r="893" spans="1:7">
      <c r="A893" s="21" t="s">
        <v>1310</v>
      </c>
      <c r="B893" s="20" t="s">
        <v>892</v>
      </c>
      <c r="C893" s="19" t="s">
        <v>1311</v>
      </c>
      <c r="D893" s="19" t="s">
        <v>1312</v>
      </c>
      <c r="E893" s="18" t="s">
        <v>1313</v>
      </c>
      <c r="F893" s="19" t="s">
        <v>1314</v>
      </c>
      <c r="G893" s="35" t="str">
        <f t="shared" si="9"/>
        <v>Université_Ibn_Khaldoun_de_TiaretInstitut_des_Sciences_Vétérinaires</v>
      </c>
    </row>
    <row r="894" spans="1:7">
      <c r="A894" s="21" t="s">
        <v>1310</v>
      </c>
      <c r="B894" s="20" t="s">
        <v>892</v>
      </c>
      <c r="C894" s="19" t="s">
        <v>1311</v>
      </c>
      <c r="D894" s="19" t="s">
        <v>1312</v>
      </c>
      <c r="E894" s="18" t="s">
        <v>1313</v>
      </c>
      <c r="F894" s="19" t="s">
        <v>1317</v>
      </c>
      <c r="G894" s="35" t="str">
        <f t="shared" si="9"/>
        <v>Université_Ibn_Khaldoun_de_TiaretInstitut_des_Sciences_Vétérinaires</v>
      </c>
    </row>
    <row r="895" spans="1:7">
      <c r="A895" s="19" t="s">
        <v>1324</v>
      </c>
      <c r="B895" s="20" t="s">
        <v>832</v>
      </c>
      <c r="C895" s="19" t="s">
        <v>1325</v>
      </c>
      <c r="D895" s="19" t="s">
        <v>1326</v>
      </c>
      <c r="E895" s="18" t="s">
        <v>1501</v>
      </c>
      <c r="F895" s="19"/>
      <c r="G895" s="35" t="str">
        <f t="shared" si="9"/>
        <v>Université_Kasdi_Merbah_de_OuarglaFaculté_de_Medecine</v>
      </c>
    </row>
    <row r="896" spans="1:7">
      <c r="A896" s="19" t="s">
        <v>1324</v>
      </c>
      <c r="B896" s="20" t="s">
        <v>832</v>
      </c>
      <c r="C896" s="19" t="s">
        <v>1325</v>
      </c>
      <c r="D896" s="19" t="s">
        <v>1326</v>
      </c>
      <c r="E896" s="18" t="s">
        <v>1327</v>
      </c>
      <c r="F896" s="19" t="s">
        <v>1328</v>
      </c>
      <c r="G896" s="35" t="str">
        <f t="shared" ref="G896:G959" si="10">CONCATENATE(SUBSTITUTE(C896," ","_"),SUBSTITUTE(E896," ","_"))</f>
        <v>Université_Kasdi_Merbah_de_OuarglaFaculté_des_Hydrocarbures,_des_Energies_Renouvelables,_des_Sciences_de_la_Terre_et_de_l’Univers</v>
      </c>
    </row>
    <row r="897" spans="1:7">
      <c r="A897" s="19" t="s">
        <v>1324</v>
      </c>
      <c r="B897" s="20" t="s">
        <v>832</v>
      </c>
      <c r="C897" s="19" t="s">
        <v>1325</v>
      </c>
      <c r="D897" s="19" t="s">
        <v>1326</v>
      </c>
      <c r="E897" s="18" t="s">
        <v>1327</v>
      </c>
      <c r="F897" s="19" t="s">
        <v>1333</v>
      </c>
      <c r="G897" s="35" t="str">
        <f t="shared" si="10"/>
        <v>Université_Kasdi_Merbah_de_OuarglaFaculté_des_Hydrocarbures,_des_Energies_Renouvelables,_des_Sciences_de_la_Terre_et_de_l’Univers</v>
      </c>
    </row>
    <row r="898" spans="1:7">
      <c r="A898" s="19" t="s">
        <v>1324</v>
      </c>
      <c r="B898" s="20" t="s">
        <v>832</v>
      </c>
      <c r="C898" s="19" t="s">
        <v>1325</v>
      </c>
      <c r="D898" s="19" t="s">
        <v>1326</v>
      </c>
      <c r="E898" s="18" t="s">
        <v>1327</v>
      </c>
      <c r="F898" s="19" t="s">
        <v>1334</v>
      </c>
      <c r="G898" s="35" t="str">
        <f t="shared" si="10"/>
        <v>Université_Kasdi_Merbah_de_OuarglaFaculté_des_Hydrocarbures,_des_Energies_Renouvelables,_des_Sciences_de_la_Terre_et_de_l’Univers</v>
      </c>
    </row>
    <row r="899" spans="1:7">
      <c r="A899" s="19" t="s">
        <v>1324</v>
      </c>
      <c r="B899" s="20" t="s">
        <v>832</v>
      </c>
      <c r="C899" s="19" t="s">
        <v>1325</v>
      </c>
      <c r="D899" s="19" t="s">
        <v>1326</v>
      </c>
      <c r="E899" s="18" t="s">
        <v>1327</v>
      </c>
      <c r="F899" s="19" t="s">
        <v>1514</v>
      </c>
      <c r="G899" s="35" t="str">
        <f t="shared" si="10"/>
        <v>Université_Kasdi_Merbah_de_OuarglaFaculté_des_Hydrocarbures,_des_Energies_Renouvelables,_des_Sciences_de_la_Terre_et_de_l’Univers</v>
      </c>
    </row>
    <row r="900" spans="1:7">
      <c r="A900" s="19" t="s">
        <v>1324</v>
      </c>
      <c r="B900" s="20" t="s">
        <v>832</v>
      </c>
      <c r="C900" s="19" t="s">
        <v>1325</v>
      </c>
      <c r="D900" s="19" t="s">
        <v>1326</v>
      </c>
      <c r="E900" s="18" t="s">
        <v>843</v>
      </c>
      <c r="F900" s="36" t="s">
        <v>1338</v>
      </c>
      <c r="G900" s="35" t="str">
        <f t="shared" si="10"/>
        <v>Université_Kasdi_Merbah_de_OuarglaFaculté_des_Lettres_et_des_Langues</v>
      </c>
    </row>
    <row r="901" spans="1:7">
      <c r="A901" s="19" t="s">
        <v>1324</v>
      </c>
      <c r="B901" s="20" t="s">
        <v>832</v>
      </c>
      <c r="C901" s="19" t="s">
        <v>1325</v>
      </c>
      <c r="D901" s="19" t="s">
        <v>1326</v>
      </c>
      <c r="E901" s="18" t="s">
        <v>843</v>
      </c>
      <c r="F901" s="19" t="s">
        <v>1343</v>
      </c>
      <c r="G901" s="35" t="str">
        <f t="shared" si="10"/>
        <v>Université_Kasdi_Merbah_de_OuarglaFaculté_des_Lettres_et_des_Langues</v>
      </c>
    </row>
    <row r="902" spans="1:7">
      <c r="A902" s="19" t="s">
        <v>1324</v>
      </c>
      <c r="B902" s="20" t="s">
        <v>832</v>
      </c>
      <c r="C902" s="19" t="s">
        <v>1325</v>
      </c>
      <c r="D902" s="19" t="s">
        <v>1326</v>
      </c>
      <c r="E902" s="18" t="s">
        <v>843</v>
      </c>
      <c r="F902" s="19" t="s">
        <v>1344</v>
      </c>
      <c r="G902" s="35" t="str">
        <f t="shared" si="10"/>
        <v>Université_Kasdi_Merbah_de_OuarglaFaculté_des_Lettres_et_des_Langues</v>
      </c>
    </row>
    <row r="903" spans="1:7">
      <c r="A903" s="19" t="s">
        <v>1324</v>
      </c>
      <c r="B903" s="20" t="s">
        <v>832</v>
      </c>
      <c r="C903" s="19" t="s">
        <v>1325</v>
      </c>
      <c r="D903" s="19" t="s">
        <v>1326</v>
      </c>
      <c r="E903" s="18" t="s">
        <v>1329</v>
      </c>
      <c r="F903" s="19" t="s">
        <v>878</v>
      </c>
      <c r="G903" s="35" t="str">
        <f t="shared" si="10"/>
        <v>Université_Kasdi_Merbah_de_OuarglaFaculté_des_Mathématiques_et_des_Sciences_de_la_Matière</v>
      </c>
    </row>
    <row r="904" spans="1:7">
      <c r="A904" s="19" t="s">
        <v>1324</v>
      </c>
      <c r="B904" s="20" t="s">
        <v>832</v>
      </c>
      <c r="C904" s="19" t="s">
        <v>1325</v>
      </c>
      <c r="D904" s="19" t="s">
        <v>1326</v>
      </c>
      <c r="E904" s="18" t="s">
        <v>1329</v>
      </c>
      <c r="F904" s="19" t="s">
        <v>882</v>
      </c>
      <c r="G904" s="35" t="str">
        <f t="shared" si="10"/>
        <v>Université_Kasdi_Merbah_de_OuarglaFaculté_des_Mathématiques_et_des_Sciences_de_la_Matière</v>
      </c>
    </row>
    <row r="905" spans="1:7">
      <c r="A905" s="19" t="s">
        <v>1324</v>
      </c>
      <c r="B905" s="20" t="s">
        <v>832</v>
      </c>
      <c r="C905" s="19" t="s">
        <v>1325</v>
      </c>
      <c r="D905" s="19" t="s">
        <v>1326</v>
      </c>
      <c r="E905" s="18" t="s">
        <v>1329</v>
      </c>
      <c r="F905" s="19" t="s">
        <v>1063</v>
      </c>
      <c r="G905" s="35" t="str">
        <f t="shared" si="10"/>
        <v>Université_Kasdi_Merbah_de_OuarglaFaculté_des_Mathématiques_et_des_Sciences_de_la_Matière</v>
      </c>
    </row>
    <row r="906" spans="1:7">
      <c r="A906" s="19" t="s">
        <v>1324</v>
      </c>
      <c r="B906" s="20" t="s">
        <v>832</v>
      </c>
      <c r="C906" s="19" t="s">
        <v>1325</v>
      </c>
      <c r="D906" s="19" t="s">
        <v>1326</v>
      </c>
      <c r="E906" s="18" t="s">
        <v>1093</v>
      </c>
      <c r="F906" s="19" t="s">
        <v>1330</v>
      </c>
      <c r="G906" s="35" t="str">
        <f t="shared" si="10"/>
        <v>Université_Kasdi_Merbah_de_OuarglaFaculté_des_Nouvelles_Technologies_de_l’Information_et_de_la_Communication</v>
      </c>
    </row>
    <row r="907" spans="1:7">
      <c r="A907" s="21" t="s">
        <v>1324</v>
      </c>
      <c r="B907" s="20" t="s">
        <v>832</v>
      </c>
      <c r="C907" s="19" t="s">
        <v>1325</v>
      </c>
      <c r="D907" s="19" t="s">
        <v>1326</v>
      </c>
      <c r="E907" s="18" t="s">
        <v>1093</v>
      </c>
      <c r="F907" s="19" t="s">
        <v>1337</v>
      </c>
      <c r="G907" s="35" t="str">
        <f t="shared" si="10"/>
        <v>Université_Kasdi_Merbah_de_OuarglaFaculté_des_Nouvelles_Technologies_de_l’Information_et_de_la_Communication</v>
      </c>
    </row>
    <row r="908" spans="1:7">
      <c r="A908" s="21" t="s">
        <v>1324</v>
      </c>
      <c r="B908" s="20" t="s">
        <v>832</v>
      </c>
      <c r="C908" s="19" t="s">
        <v>1325</v>
      </c>
      <c r="D908" s="19" t="s">
        <v>1326</v>
      </c>
      <c r="E908" s="37" t="s">
        <v>1320</v>
      </c>
      <c r="F908" s="19" t="s">
        <v>1331</v>
      </c>
      <c r="G908" s="35" t="str">
        <f t="shared" si="10"/>
        <v>Université_Kasdi_Merbah_de_OuarglaFaculté_des_Sciences_Appliquées</v>
      </c>
    </row>
    <row r="909" spans="1:7">
      <c r="A909" s="21" t="s">
        <v>1324</v>
      </c>
      <c r="B909" s="20" t="s">
        <v>832</v>
      </c>
      <c r="C909" s="19" t="s">
        <v>1325</v>
      </c>
      <c r="D909" s="19" t="s">
        <v>1326</v>
      </c>
      <c r="E909" s="18" t="s">
        <v>1320</v>
      </c>
      <c r="F909" s="19" t="s">
        <v>842</v>
      </c>
      <c r="G909" s="35" t="str">
        <f t="shared" si="10"/>
        <v>Université_Kasdi_Merbah_de_OuarglaFaculté_des_Sciences_Appliquées</v>
      </c>
    </row>
    <row r="910" spans="1:7">
      <c r="A910" s="21" t="s">
        <v>1324</v>
      </c>
      <c r="B910" s="20" t="s">
        <v>832</v>
      </c>
      <c r="C910" s="19" t="s">
        <v>1325</v>
      </c>
      <c r="D910" s="19" t="s">
        <v>1326</v>
      </c>
      <c r="E910" s="18" t="s">
        <v>1320</v>
      </c>
      <c r="F910" s="19" t="s">
        <v>1332</v>
      </c>
      <c r="G910" s="35" t="str">
        <f t="shared" si="10"/>
        <v>Université_Kasdi_Merbah_de_OuarglaFaculté_des_Sciences_Appliquées</v>
      </c>
    </row>
    <row r="911" spans="1:7">
      <c r="A911" s="21" t="s">
        <v>1324</v>
      </c>
      <c r="B911" s="20" t="s">
        <v>832</v>
      </c>
      <c r="C911" s="19" t="s">
        <v>1325</v>
      </c>
      <c r="D911" s="19" t="s">
        <v>1326</v>
      </c>
      <c r="E911" s="18" t="s">
        <v>1320</v>
      </c>
      <c r="F911" s="19" t="s">
        <v>1339</v>
      </c>
      <c r="G911" s="35" t="str">
        <f t="shared" si="10"/>
        <v>Université_Kasdi_Merbah_de_OuarglaFaculté_des_Sciences_Appliquées</v>
      </c>
    </row>
    <row r="912" spans="1:7">
      <c r="A912" s="19" t="s">
        <v>1324</v>
      </c>
      <c r="B912" s="20" t="s">
        <v>832</v>
      </c>
      <c r="C912" s="19" t="s">
        <v>1325</v>
      </c>
      <c r="D912" s="19" t="s">
        <v>1326</v>
      </c>
      <c r="E912" s="18" t="s">
        <v>877</v>
      </c>
      <c r="F912" s="19" t="s">
        <v>995</v>
      </c>
      <c r="G912" s="35" t="str">
        <f t="shared" si="10"/>
        <v>Université_Kasdi_Merbah_de_OuarglaFaculté_des_Sciences_de_la_Nature_et_de_la_Vie_</v>
      </c>
    </row>
    <row r="913" spans="1:7">
      <c r="A913" s="19" t="s">
        <v>1324</v>
      </c>
      <c r="B913" s="20" t="s">
        <v>832</v>
      </c>
      <c r="C913" s="19" t="s">
        <v>1325</v>
      </c>
      <c r="D913" s="19" t="s">
        <v>1326</v>
      </c>
      <c r="E913" s="18" t="s">
        <v>877</v>
      </c>
      <c r="F913" s="19" t="s">
        <v>1341</v>
      </c>
      <c r="G913" s="35" t="str">
        <f t="shared" si="10"/>
        <v>Université_Kasdi_Merbah_de_OuarglaFaculté_des_Sciences_de_la_Nature_et_de_la_Vie_</v>
      </c>
    </row>
    <row r="914" spans="1:7">
      <c r="A914" s="19" t="s">
        <v>1324</v>
      </c>
      <c r="B914" s="20" t="s">
        <v>832</v>
      </c>
      <c r="C914" s="19" t="s">
        <v>1325</v>
      </c>
      <c r="D914" s="19" t="s">
        <v>1326</v>
      </c>
      <c r="E914" s="18" t="s">
        <v>1342</v>
      </c>
      <c r="F914" s="19" t="s">
        <v>851</v>
      </c>
      <c r="G914" s="35" t="str">
        <f t="shared" si="10"/>
        <v>Université_Kasdi_Merbah_de_OuarglaFaculté_des_Sciences_Économiques,_des_Sciences_Commerciales_et_des_Sciences_de_Gestion</v>
      </c>
    </row>
    <row r="915" spans="1:7">
      <c r="A915" s="19" t="s">
        <v>1324</v>
      </c>
      <c r="B915" s="20" t="s">
        <v>832</v>
      </c>
      <c r="C915" s="19" t="s">
        <v>1325</v>
      </c>
      <c r="D915" s="19" t="s">
        <v>1326</v>
      </c>
      <c r="E915" s="18" t="s">
        <v>1342</v>
      </c>
      <c r="F915" s="19" t="s">
        <v>852</v>
      </c>
      <c r="G915" s="35" t="str">
        <f t="shared" si="10"/>
        <v>Université_Kasdi_Merbah_de_OuarglaFaculté_des_Sciences_Économiques,_des_Sciences_Commerciales_et_des_Sciences_de_Gestion</v>
      </c>
    </row>
    <row r="916" spans="1:7">
      <c r="A916" s="19" t="s">
        <v>1324</v>
      </c>
      <c r="B916" s="20" t="s">
        <v>832</v>
      </c>
      <c r="C916" s="19" t="s">
        <v>1325</v>
      </c>
      <c r="D916" s="19" t="s">
        <v>1326</v>
      </c>
      <c r="E916" s="18" t="s">
        <v>1342</v>
      </c>
      <c r="F916" s="19" t="s">
        <v>854</v>
      </c>
      <c r="G916" s="35" t="str">
        <f t="shared" si="10"/>
        <v>Université_Kasdi_Merbah_de_OuarglaFaculté_des_Sciences_Économiques,_des_Sciences_Commerciales_et_des_Sciences_de_Gestion</v>
      </c>
    </row>
    <row r="917" spans="1:7">
      <c r="A917" s="19" t="s">
        <v>1324</v>
      </c>
      <c r="B917" s="20" t="s">
        <v>832</v>
      </c>
      <c r="C917" s="19" t="s">
        <v>1325</v>
      </c>
      <c r="D917" s="19" t="s">
        <v>1326</v>
      </c>
      <c r="E917" s="18" t="s">
        <v>870</v>
      </c>
      <c r="F917" s="19" t="s">
        <v>1335</v>
      </c>
      <c r="G917" s="35" t="str">
        <f t="shared" si="10"/>
        <v>Université_Kasdi_Merbah_de_OuarglaFaculté_des_Sciences_Humaines_et_Sociales</v>
      </c>
    </row>
    <row r="918" spans="1:7">
      <c r="A918" s="19" t="s">
        <v>1324</v>
      </c>
      <c r="B918" s="20" t="s">
        <v>832</v>
      </c>
      <c r="C918" s="19" t="s">
        <v>1325</v>
      </c>
      <c r="D918" s="19" t="s">
        <v>1326</v>
      </c>
      <c r="E918" s="18" t="s">
        <v>870</v>
      </c>
      <c r="F918" s="19" t="s">
        <v>1336</v>
      </c>
      <c r="G918" s="35" t="str">
        <f t="shared" si="10"/>
        <v>Université_Kasdi_Merbah_de_OuarglaFaculté_des_Sciences_Humaines_et_Sociales</v>
      </c>
    </row>
    <row r="919" spans="1:7">
      <c r="A919" s="19" t="s">
        <v>1324</v>
      </c>
      <c r="B919" s="20" t="s">
        <v>832</v>
      </c>
      <c r="C919" s="19" t="s">
        <v>1325</v>
      </c>
      <c r="D919" s="19" t="s">
        <v>1326</v>
      </c>
      <c r="E919" s="18" t="s">
        <v>870</v>
      </c>
      <c r="F919" s="19" t="s">
        <v>1340</v>
      </c>
      <c r="G919" s="35" t="str">
        <f t="shared" si="10"/>
        <v>Université_Kasdi_Merbah_de_OuarglaFaculté_des_Sciences_Humaines_et_Sociales</v>
      </c>
    </row>
    <row r="920" spans="1:7">
      <c r="A920" s="19" t="s">
        <v>1324</v>
      </c>
      <c r="B920" s="20" t="s">
        <v>832</v>
      </c>
      <c r="C920" s="19" t="s">
        <v>1325</v>
      </c>
      <c r="D920" s="19" t="s">
        <v>1326</v>
      </c>
      <c r="E920" s="18" t="s">
        <v>870</v>
      </c>
      <c r="F920" s="19" t="s">
        <v>938</v>
      </c>
      <c r="G920" s="35" t="str">
        <f t="shared" si="10"/>
        <v>Université_Kasdi_Merbah_de_OuarglaFaculté_des_Sciences_Humaines_et_Sociales</v>
      </c>
    </row>
    <row r="921" spans="1:7">
      <c r="A921" s="19" t="s">
        <v>1324</v>
      </c>
      <c r="B921" s="20" t="s">
        <v>832</v>
      </c>
      <c r="C921" s="19" t="s">
        <v>1325</v>
      </c>
      <c r="D921" s="19" t="s">
        <v>1326</v>
      </c>
      <c r="E921" s="18" t="s">
        <v>838</v>
      </c>
      <c r="F921" s="19" t="s">
        <v>839</v>
      </c>
      <c r="G921" s="35" t="str">
        <f t="shared" si="10"/>
        <v>Université_Kasdi_Merbah_de_OuarglaFaculté_Droit_et_Sciences_Politiques</v>
      </c>
    </row>
    <row r="922" spans="1:7">
      <c r="A922" s="19" t="s">
        <v>1324</v>
      </c>
      <c r="B922" s="20" t="s">
        <v>832</v>
      </c>
      <c r="C922" s="19" t="s">
        <v>1325</v>
      </c>
      <c r="D922" s="19" t="s">
        <v>1326</v>
      </c>
      <c r="E922" s="18" t="s">
        <v>838</v>
      </c>
      <c r="F922" s="19" t="s">
        <v>855</v>
      </c>
      <c r="G922" s="35" t="str">
        <f t="shared" si="10"/>
        <v>Université_Kasdi_Merbah_de_OuarglaFaculté_Droit_et_Sciences_Politiques</v>
      </c>
    </row>
    <row r="923" spans="1:7">
      <c r="A923" s="19" t="s">
        <v>1324</v>
      </c>
      <c r="B923" s="20" t="s">
        <v>832</v>
      </c>
      <c r="C923" s="19" t="s">
        <v>1325</v>
      </c>
      <c r="D923" s="19" t="s">
        <v>1326</v>
      </c>
      <c r="E923" s="18" t="s">
        <v>1323</v>
      </c>
      <c r="F923" s="19"/>
      <c r="G923" s="35" t="str">
        <f t="shared" si="10"/>
        <v>Université_Kasdi_Merbah_de_OuarglaInstitut_de_Technologie</v>
      </c>
    </row>
    <row r="924" spans="1:7">
      <c r="A924" s="19" t="s">
        <v>1324</v>
      </c>
      <c r="B924" s="20" t="s">
        <v>832</v>
      </c>
      <c r="C924" s="19" t="s">
        <v>1325</v>
      </c>
      <c r="D924" s="19" t="s">
        <v>1326</v>
      </c>
      <c r="E924" s="18" t="s">
        <v>999</v>
      </c>
      <c r="F924" s="19" t="s">
        <v>937</v>
      </c>
      <c r="G924" s="35" t="str">
        <f t="shared" si="10"/>
        <v>Université_Kasdi_Merbah_de_OuarglaInstitut_des_Sciences_et_Techniques_des_Activités_Physiques_et_Sportifs</v>
      </c>
    </row>
    <row r="925" spans="1:7">
      <c r="A925" s="19" t="s">
        <v>1345</v>
      </c>
      <c r="B925" s="20" t="s">
        <v>832</v>
      </c>
      <c r="C925" s="19" t="s">
        <v>1346</v>
      </c>
      <c r="D925" s="19" t="s">
        <v>1347</v>
      </c>
      <c r="E925" s="18" t="s">
        <v>871</v>
      </c>
      <c r="F925" s="19" t="s">
        <v>839</v>
      </c>
      <c r="G925" s="35" t="str">
        <f t="shared" si="10"/>
        <v>Université_Larbi_Ben_Mhidi_de_Oum_El_BouaghiFaculté_de_Droit_et_des_Sciences_Politiques</v>
      </c>
    </row>
    <row r="926" spans="1:7">
      <c r="A926" s="19" t="s">
        <v>1345</v>
      </c>
      <c r="B926" s="20" t="s">
        <v>832</v>
      </c>
      <c r="C926" s="19" t="s">
        <v>1346</v>
      </c>
      <c r="D926" s="19" t="s">
        <v>1347</v>
      </c>
      <c r="E926" s="18" t="s">
        <v>871</v>
      </c>
      <c r="F926" s="19" t="s">
        <v>855</v>
      </c>
      <c r="G926" s="35" t="str">
        <f t="shared" si="10"/>
        <v>Université_Larbi_Ben_Mhidi_de_Oum_El_BouaghiFaculté_de_Droit_et_des_Sciences_Politiques</v>
      </c>
    </row>
    <row r="927" spans="1:7">
      <c r="A927" s="19" t="s">
        <v>1345</v>
      </c>
      <c r="B927" s="20" t="s">
        <v>832</v>
      </c>
      <c r="C927" s="19" t="s">
        <v>1346</v>
      </c>
      <c r="D927" s="19" t="s">
        <v>1347</v>
      </c>
      <c r="E927" s="18" t="s">
        <v>843</v>
      </c>
      <c r="F927" s="19" t="s">
        <v>1168</v>
      </c>
      <c r="G927" s="35" t="str">
        <f t="shared" si="10"/>
        <v>Université_Larbi_Ben_Mhidi_de_Oum_El_BouaghiFaculté_des_Lettres_et_des_Langues</v>
      </c>
    </row>
    <row r="928" spans="1:7">
      <c r="A928" s="19" t="s">
        <v>1345</v>
      </c>
      <c r="B928" s="20" t="s">
        <v>832</v>
      </c>
      <c r="C928" s="19" t="s">
        <v>1346</v>
      </c>
      <c r="D928" s="19" t="s">
        <v>1347</v>
      </c>
      <c r="E928" s="18" t="s">
        <v>843</v>
      </c>
      <c r="F928" s="19" t="s">
        <v>990</v>
      </c>
      <c r="G928" s="35" t="str">
        <f t="shared" si="10"/>
        <v>Université_Larbi_Ben_Mhidi_de_Oum_El_BouaghiFaculté_des_Lettres_et_des_Langues</v>
      </c>
    </row>
    <row r="929" spans="1:7">
      <c r="A929" s="19" t="s">
        <v>1345</v>
      </c>
      <c r="B929" s="20" t="s">
        <v>832</v>
      </c>
      <c r="C929" s="19" t="s">
        <v>1346</v>
      </c>
      <c r="D929" s="19" t="s">
        <v>1347</v>
      </c>
      <c r="E929" s="18" t="s">
        <v>843</v>
      </c>
      <c r="F929" s="19" t="s">
        <v>1169</v>
      </c>
      <c r="G929" s="35" t="str">
        <f t="shared" si="10"/>
        <v>Université_Larbi_Ben_Mhidi_de_Oum_El_BouaghiFaculté_des_Lettres_et_des_Langues</v>
      </c>
    </row>
    <row r="930" spans="1:7">
      <c r="A930" s="19" t="s">
        <v>1345</v>
      </c>
      <c r="B930" s="20" t="s">
        <v>832</v>
      </c>
      <c r="C930" s="19" t="s">
        <v>1346</v>
      </c>
      <c r="D930" s="19" t="s">
        <v>1347</v>
      </c>
      <c r="E930" s="18" t="s">
        <v>1348</v>
      </c>
      <c r="F930" s="19" t="s">
        <v>984</v>
      </c>
      <c r="G930" s="35" t="str">
        <f t="shared" si="10"/>
        <v>Université_Larbi_Ben_Mhidi_de_Oum_El_BouaghiFaculté_des_Sciences_de_la_Terre_et_d'Architecture</v>
      </c>
    </row>
    <row r="931" spans="1:7">
      <c r="A931" s="19" t="s">
        <v>1345</v>
      </c>
      <c r="B931" s="20" t="s">
        <v>832</v>
      </c>
      <c r="C931" s="19" t="s">
        <v>1346</v>
      </c>
      <c r="D931" s="19" t="s">
        <v>1347</v>
      </c>
      <c r="E931" s="18" t="s">
        <v>1348</v>
      </c>
      <c r="F931" s="19" t="s">
        <v>1010</v>
      </c>
      <c r="G931" s="35" t="str">
        <f t="shared" si="10"/>
        <v>Université_Larbi_Ben_Mhidi_de_Oum_El_BouaghiFaculté_des_Sciences_de_la_Terre_et_d'Architecture</v>
      </c>
    </row>
    <row r="932" spans="1:7">
      <c r="A932" s="19" t="s">
        <v>1345</v>
      </c>
      <c r="B932" s="20" t="s">
        <v>832</v>
      </c>
      <c r="C932" s="19" t="s">
        <v>1346</v>
      </c>
      <c r="D932" s="19" t="s">
        <v>1347</v>
      </c>
      <c r="E932" s="18" t="s">
        <v>1348</v>
      </c>
      <c r="F932" s="19" t="s">
        <v>885</v>
      </c>
      <c r="G932" s="35" t="str">
        <f t="shared" si="10"/>
        <v>Université_Larbi_Ben_Mhidi_de_Oum_El_BouaghiFaculté_des_Sciences_de_la_Terre_et_d'Architecture</v>
      </c>
    </row>
    <row r="933" spans="1:7">
      <c r="A933" s="19" t="s">
        <v>1345</v>
      </c>
      <c r="B933" s="20" t="s">
        <v>832</v>
      </c>
      <c r="C933" s="19" t="s">
        <v>1346</v>
      </c>
      <c r="D933" s="19" t="s">
        <v>1347</v>
      </c>
      <c r="E933" s="18" t="s">
        <v>996</v>
      </c>
      <c r="F933" s="19" t="s">
        <v>851</v>
      </c>
      <c r="G933" s="35" t="str">
        <f t="shared" si="10"/>
        <v>Université_Larbi_Ben_Mhidi_de_Oum_El_BouaghiFaculté_des_Sciences_Economiques_et_Commerciales_et_Sciences_de_Gestion</v>
      </c>
    </row>
    <row r="934" spans="1:7">
      <c r="A934" s="19" t="s">
        <v>1345</v>
      </c>
      <c r="B934" s="20" t="s">
        <v>832</v>
      </c>
      <c r="C934" s="19" t="s">
        <v>1346</v>
      </c>
      <c r="D934" s="19" t="s">
        <v>1347</v>
      </c>
      <c r="E934" s="18" t="s">
        <v>996</v>
      </c>
      <c r="F934" s="19" t="s">
        <v>852</v>
      </c>
      <c r="G934" s="35" t="str">
        <f t="shared" si="10"/>
        <v>Université_Larbi_Ben_Mhidi_de_Oum_El_BouaghiFaculté_des_Sciences_Economiques_et_Commerciales_et_Sciences_de_Gestion</v>
      </c>
    </row>
    <row r="935" spans="1:7">
      <c r="A935" s="19" t="s">
        <v>1345</v>
      </c>
      <c r="B935" s="20" t="s">
        <v>832</v>
      </c>
      <c r="C935" s="19" t="s">
        <v>1346</v>
      </c>
      <c r="D935" s="19" t="s">
        <v>1347</v>
      </c>
      <c r="E935" s="18" t="s">
        <v>996</v>
      </c>
      <c r="F935" s="19" t="s">
        <v>854</v>
      </c>
      <c r="G935" s="35" t="str">
        <f t="shared" si="10"/>
        <v>Université_Larbi_Ben_Mhidi_de_Oum_El_BouaghiFaculté_des_Sciences_Economiques_et_Commerciales_et_Sciences_de_Gestion</v>
      </c>
    </row>
    <row r="936" spans="1:7">
      <c r="A936" s="19" t="s">
        <v>1345</v>
      </c>
      <c r="B936" s="20" t="s">
        <v>832</v>
      </c>
      <c r="C936" s="19" t="s">
        <v>1346</v>
      </c>
      <c r="D936" s="19" t="s">
        <v>1347</v>
      </c>
      <c r="E936" s="18" t="s">
        <v>1349</v>
      </c>
      <c r="F936" s="19" t="s">
        <v>923</v>
      </c>
      <c r="G936" s="35" t="str">
        <f t="shared" si="10"/>
        <v>Université_Larbi_Ben_Mhidi_de_Oum_El_BouaghiFaculté_des_sciences_et_des_sciences_appliquées</v>
      </c>
    </row>
    <row r="937" spans="1:7">
      <c r="A937" s="19" t="s">
        <v>1345</v>
      </c>
      <c r="B937" s="20" t="s">
        <v>832</v>
      </c>
      <c r="C937" s="19" t="s">
        <v>1346</v>
      </c>
      <c r="D937" s="19" t="s">
        <v>1347</v>
      </c>
      <c r="E937" s="18" t="s">
        <v>1349</v>
      </c>
      <c r="F937" s="19" t="s">
        <v>841</v>
      </c>
      <c r="G937" s="35" t="str">
        <f t="shared" si="10"/>
        <v>Université_Larbi_Ben_Mhidi_de_Oum_El_BouaghiFaculté_des_sciences_et_des_sciences_appliquées</v>
      </c>
    </row>
    <row r="938" spans="1:7">
      <c r="A938" s="19" t="s">
        <v>1345</v>
      </c>
      <c r="B938" s="20" t="s">
        <v>832</v>
      </c>
      <c r="C938" s="19" t="s">
        <v>1346</v>
      </c>
      <c r="D938" s="19" t="s">
        <v>1347</v>
      </c>
      <c r="E938" s="18" t="s">
        <v>1349</v>
      </c>
      <c r="F938" s="19" t="s">
        <v>864</v>
      </c>
      <c r="G938" s="35" t="str">
        <f t="shared" si="10"/>
        <v>Université_Larbi_Ben_Mhidi_de_Oum_El_BouaghiFaculté_des_sciences_et_des_sciences_appliquées</v>
      </c>
    </row>
    <row r="939" spans="1:7">
      <c r="A939" s="19" t="s">
        <v>1345</v>
      </c>
      <c r="B939" s="20" t="s">
        <v>832</v>
      </c>
      <c r="C939" s="19" t="s">
        <v>1346</v>
      </c>
      <c r="D939" s="19" t="s">
        <v>1347</v>
      </c>
      <c r="E939" s="18" t="s">
        <v>1349</v>
      </c>
      <c r="F939" s="19" t="s">
        <v>842</v>
      </c>
      <c r="G939" s="35" t="str">
        <f t="shared" si="10"/>
        <v>Université_Larbi_Ben_Mhidi_de_Oum_El_BouaghiFaculté_des_sciences_et_des_sciences_appliquées</v>
      </c>
    </row>
    <row r="940" spans="1:7">
      <c r="A940" s="19" t="s">
        <v>1345</v>
      </c>
      <c r="B940" s="20" t="s">
        <v>832</v>
      </c>
      <c r="C940" s="19" t="s">
        <v>1346</v>
      </c>
      <c r="D940" s="19" t="s">
        <v>1347</v>
      </c>
      <c r="E940" s="18" t="s">
        <v>1349</v>
      </c>
      <c r="F940" s="19" t="s">
        <v>929</v>
      </c>
      <c r="G940" s="35" t="str">
        <f t="shared" si="10"/>
        <v>Université_Larbi_Ben_Mhidi_de_Oum_El_BouaghiFaculté_des_sciences_et_des_sciences_appliquées</v>
      </c>
    </row>
    <row r="941" spans="1:7">
      <c r="A941" s="19" t="s">
        <v>1345</v>
      </c>
      <c r="B941" s="20" t="s">
        <v>832</v>
      </c>
      <c r="C941" s="19" t="s">
        <v>1346</v>
      </c>
      <c r="D941" s="19" t="s">
        <v>1347</v>
      </c>
      <c r="E941" s="18" t="s">
        <v>1349</v>
      </c>
      <c r="F941" s="19" t="s">
        <v>1127</v>
      </c>
      <c r="G941" s="35" t="str">
        <f t="shared" si="10"/>
        <v>Université_Larbi_Ben_Mhidi_de_Oum_El_BouaghiFaculté_des_sciences_et_des_sciences_appliquées</v>
      </c>
    </row>
    <row r="942" spans="1:7">
      <c r="A942" s="19" t="s">
        <v>1345</v>
      </c>
      <c r="B942" s="20" t="s">
        <v>832</v>
      </c>
      <c r="C942" s="19" t="s">
        <v>1346</v>
      </c>
      <c r="D942" s="19" t="s">
        <v>1347</v>
      </c>
      <c r="E942" s="18" t="s">
        <v>1353</v>
      </c>
      <c r="F942" s="19" t="s">
        <v>974</v>
      </c>
      <c r="G942" s="35" t="str">
        <f t="shared" si="10"/>
        <v>Université_Larbi_Ben_Mhidi_de_Oum_El_BouaghiFaculté_des_Sciences_Exactes_et_Sciences_de_la_Nature_et_de_la_Vie</v>
      </c>
    </row>
    <row r="943" spans="1:7">
      <c r="A943" s="19" t="s">
        <v>1345</v>
      </c>
      <c r="B943" s="20" t="s">
        <v>832</v>
      </c>
      <c r="C943" s="19" t="s">
        <v>1346</v>
      </c>
      <c r="D943" s="19" t="s">
        <v>1347</v>
      </c>
      <c r="E943" s="18" t="s">
        <v>1353</v>
      </c>
      <c r="F943" s="19" t="s">
        <v>869</v>
      </c>
      <c r="G943" s="35" t="str">
        <f t="shared" si="10"/>
        <v>Université_Larbi_Ben_Mhidi_de_Oum_El_BouaghiFaculté_des_Sciences_Exactes_et_Sciences_de_la_Nature_et_de_la_Vie</v>
      </c>
    </row>
    <row r="944" spans="1:7">
      <c r="A944" s="19" t="s">
        <v>1345</v>
      </c>
      <c r="B944" s="20" t="s">
        <v>832</v>
      </c>
      <c r="C944" s="19" t="s">
        <v>1346</v>
      </c>
      <c r="D944" s="19" t="s">
        <v>1347</v>
      </c>
      <c r="E944" s="18" t="s">
        <v>1353</v>
      </c>
      <c r="F944" s="19" t="s">
        <v>853</v>
      </c>
      <c r="G944" s="35" t="str">
        <f t="shared" si="10"/>
        <v>Université_Larbi_Ben_Mhidi_de_Oum_El_BouaghiFaculté_des_Sciences_Exactes_et_Sciences_de_la_Nature_et_de_la_Vie</v>
      </c>
    </row>
    <row r="945" spans="1:7">
      <c r="A945" s="19" t="s">
        <v>1345</v>
      </c>
      <c r="B945" s="20" t="s">
        <v>832</v>
      </c>
      <c r="C945" s="19" t="s">
        <v>1346</v>
      </c>
      <c r="D945" s="19" t="s">
        <v>1347</v>
      </c>
      <c r="E945" s="18" t="s">
        <v>1064</v>
      </c>
      <c r="F945" s="19" t="s">
        <v>938</v>
      </c>
      <c r="G945" s="35" t="str">
        <f t="shared" si="10"/>
        <v>Université_Larbi_Ben_Mhidi_de_Oum_El_BouaghiFaculté_des_Sciences_Sociales_et_Humaines</v>
      </c>
    </row>
    <row r="946" spans="1:7">
      <c r="A946" s="19" t="s">
        <v>1345</v>
      </c>
      <c r="B946" s="20" t="s">
        <v>832</v>
      </c>
      <c r="C946" s="19" t="s">
        <v>1346</v>
      </c>
      <c r="D946" s="19" t="s">
        <v>1347</v>
      </c>
      <c r="E946" s="18" t="s">
        <v>1064</v>
      </c>
      <c r="F946" s="19" t="s">
        <v>856</v>
      </c>
      <c r="G946" s="35" t="str">
        <f t="shared" si="10"/>
        <v>Université_Larbi_Ben_Mhidi_de_Oum_El_BouaghiFaculté_des_Sciences_Sociales_et_Humaines</v>
      </c>
    </row>
    <row r="947" spans="1:7">
      <c r="A947" s="19" t="s">
        <v>1345</v>
      </c>
      <c r="B947" s="20" t="s">
        <v>832</v>
      </c>
      <c r="C947" s="19" t="s">
        <v>1346</v>
      </c>
      <c r="D947" s="19" t="s">
        <v>1347</v>
      </c>
      <c r="E947" s="18" t="s">
        <v>1350</v>
      </c>
      <c r="F947" s="19" t="s">
        <v>1351</v>
      </c>
      <c r="G947" s="35" t="str">
        <f t="shared" si="10"/>
        <v>Université_Larbi_Ben_Mhidi_de_Oum_El_BouaghiInstitut_de_gestion_des_techniques_urbaines</v>
      </c>
    </row>
    <row r="948" spans="1:7">
      <c r="A948" s="19" t="s">
        <v>1345</v>
      </c>
      <c r="B948" s="20" t="s">
        <v>832</v>
      </c>
      <c r="C948" s="19" t="s">
        <v>1346</v>
      </c>
      <c r="D948" s="19" t="s">
        <v>1347</v>
      </c>
      <c r="E948" s="18" t="s">
        <v>999</v>
      </c>
      <c r="F948" s="19" t="s">
        <v>1352</v>
      </c>
      <c r="G948" s="35" t="str">
        <f t="shared" si="10"/>
        <v>Université_Larbi_Ben_Mhidi_de_Oum_El_BouaghiInstitut_des_Sciences_et_Techniques_des_Activités_Physiques_et_Sportifs</v>
      </c>
    </row>
    <row r="949" spans="1:7">
      <c r="A949" s="19" t="s">
        <v>1354</v>
      </c>
      <c r="B949" s="20" t="s">
        <v>832</v>
      </c>
      <c r="C949" s="19" t="s">
        <v>1355</v>
      </c>
      <c r="D949" s="19" t="s">
        <v>1356</v>
      </c>
      <c r="E949" s="18" t="s">
        <v>871</v>
      </c>
      <c r="F949" s="36" t="s">
        <v>839</v>
      </c>
      <c r="G949" s="35" t="str">
        <f t="shared" si="10"/>
        <v>Université_Larbi_Tebessi_de_TébessaFaculté_de_Droit_et_des_Sciences_Politiques</v>
      </c>
    </row>
    <row r="950" spans="1:7">
      <c r="A950" s="19" t="s">
        <v>1354</v>
      </c>
      <c r="B950" s="20" t="s">
        <v>832</v>
      </c>
      <c r="C950" s="19" t="s">
        <v>1355</v>
      </c>
      <c r="D950" s="19" t="s">
        <v>1356</v>
      </c>
      <c r="E950" s="18" t="s">
        <v>871</v>
      </c>
      <c r="F950" s="19" t="s">
        <v>992</v>
      </c>
      <c r="G950" s="35" t="str">
        <f t="shared" si="10"/>
        <v>Université_Larbi_Tebessi_de_TébessaFaculté_de_Droit_et_des_Sciences_Politiques</v>
      </c>
    </row>
    <row r="951" spans="1:7">
      <c r="A951" s="19" t="s">
        <v>1354</v>
      </c>
      <c r="B951" s="20" t="s">
        <v>832</v>
      </c>
      <c r="C951" s="19" t="s">
        <v>1355</v>
      </c>
      <c r="D951" s="19" t="s">
        <v>1356</v>
      </c>
      <c r="E951" s="18" t="s">
        <v>1357</v>
      </c>
      <c r="F951" s="19" t="s">
        <v>1173</v>
      </c>
      <c r="G951" s="35" t="str">
        <f t="shared" si="10"/>
        <v>Université_Larbi_Tebessi_de_TébessaFaculté_des_Lettres_et_des_Langues_et_des_Sciences_Sociales_et_Humaines</v>
      </c>
    </row>
    <row r="952" spans="1:7">
      <c r="A952" s="19" t="s">
        <v>1354</v>
      </c>
      <c r="B952" s="20" t="s">
        <v>832</v>
      </c>
      <c r="C952" s="19" t="s">
        <v>1355</v>
      </c>
      <c r="D952" s="19" t="s">
        <v>1356</v>
      </c>
      <c r="E952" s="18" t="s">
        <v>1357</v>
      </c>
      <c r="F952" s="19" t="s">
        <v>1358</v>
      </c>
      <c r="G952" s="35" t="str">
        <f t="shared" si="10"/>
        <v>Université_Larbi_Tebessi_de_TébessaFaculté_des_Lettres_et_des_Langues_et_des_Sciences_Sociales_et_Humaines</v>
      </c>
    </row>
    <row r="953" spans="1:7">
      <c r="A953" s="19" t="s">
        <v>1354</v>
      </c>
      <c r="B953" s="20" t="s">
        <v>832</v>
      </c>
      <c r="C953" s="19" t="s">
        <v>1355</v>
      </c>
      <c r="D953" s="19" t="s">
        <v>1356</v>
      </c>
      <c r="E953" s="18" t="s">
        <v>1357</v>
      </c>
      <c r="F953" s="19" t="s">
        <v>938</v>
      </c>
      <c r="G953" s="35" t="str">
        <f t="shared" si="10"/>
        <v>Université_Larbi_Tebessi_de_TébessaFaculté_des_Lettres_et_des_Langues_et_des_Sciences_Sociales_et_Humaines</v>
      </c>
    </row>
    <row r="954" spans="1:7">
      <c r="A954" s="19" t="s">
        <v>1354</v>
      </c>
      <c r="B954" s="20" t="s">
        <v>832</v>
      </c>
      <c r="C954" s="19" t="s">
        <v>1355</v>
      </c>
      <c r="D954" s="19" t="s">
        <v>1356</v>
      </c>
      <c r="E954" s="18" t="s">
        <v>1357</v>
      </c>
      <c r="F954" s="19" t="s">
        <v>856</v>
      </c>
      <c r="G954" s="35" t="str">
        <f t="shared" si="10"/>
        <v>Université_Larbi_Tebessi_de_TébessaFaculté_des_Lettres_et_des_Langues_et_des_Sciences_Sociales_et_Humaines</v>
      </c>
    </row>
    <row r="955" spans="1:7">
      <c r="A955" s="19" t="s">
        <v>1354</v>
      </c>
      <c r="B955" s="20" t="s">
        <v>832</v>
      </c>
      <c r="C955" s="19" t="s">
        <v>1355</v>
      </c>
      <c r="D955" s="19" t="s">
        <v>1356</v>
      </c>
      <c r="E955" s="18" t="s">
        <v>1072</v>
      </c>
      <c r="F955" s="19" t="s">
        <v>851</v>
      </c>
      <c r="G955" s="35" t="str">
        <f t="shared" si="10"/>
        <v>Université_Larbi_Tebessi_de_TébessaFaculté_des_Sciences_Economiques_et_des_Sciences_Commerciales_et_des_Sciences_de_Gestion</v>
      </c>
    </row>
    <row r="956" spans="1:7">
      <c r="A956" s="19" t="s">
        <v>1354</v>
      </c>
      <c r="B956" s="20" t="s">
        <v>832</v>
      </c>
      <c r="C956" s="19" t="s">
        <v>1355</v>
      </c>
      <c r="D956" s="19" t="s">
        <v>1356</v>
      </c>
      <c r="E956" s="18" t="s">
        <v>1072</v>
      </c>
      <c r="F956" s="19" t="s">
        <v>852</v>
      </c>
      <c r="G956" s="35" t="str">
        <f t="shared" si="10"/>
        <v>Université_Larbi_Tebessi_de_TébessaFaculté_des_Sciences_Economiques_et_des_Sciences_Commerciales_et_des_Sciences_de_Gestion</v>
      </c>
    </row>
    <row r="957" spans="1:7">
      <c r="A957" s="19" t="s">
        <v>1354</v>
      </c>
      <c r="B957" s="20" t="s">
        <v>832</v>
      </c>
      <c r="C957" s="19" t="s">
        <v>1355</v>
      </c>
      <c r="D957" s="19" t="s">
        <v>1356</v>
      </c>
      <c r="E957" s="18" t="s">
        <v>1072</v>
      </c>
      <c r="F957" s="19" t="s">
        <v>854</v>
      </c>
      <c r="G957" s="35" t="str">
        <f t="shared" si="10"/>
        <v>Université_Larbi_Tebessi_de_TébessaFaculté_des_Sciences_Economiques_et_des_Sciences_Commerciales_et_des_Sciences_de_Gestion</v>
      </c>
    </row>
    <row r="958" spans="1:7">
      <c r="A958" s="19" t="s">
        <v>1354</v>
      </c>
      <c r="B958" s="20" t="s">
        <v>832</v>
      </c>
      <c r="C958" s="19" t="s">
        <v>1355</v>
      </c>
      <c r="D958" s="19" t="s">
        <v>1356</v>
      </c>
      <c r="E958" s="18" t="s">
        <v>973</v>
      </c>
      <c r="F958" s="19" t="s">
        <v>984</v>
      </c>
      <c r="G958" s="35" t="str">
        <f t="shared" si="10"/>
        <v>Université_Larbi_Tebessi_de_TébessaFaculté_des_Sciences_et_de_la_Technologie</v>
      </c>
    </row>
    <row r="959" spans="1:7">
      <c r="A959" s="19" t="s">
        <v>1354</v>
      </c>
      <c r="B959" s="20" t="s">
        <v>832</v>
      </c>
      <c r="C959" s="19" t="s">
        <v>1355</v>
      </c>
      <c r="D959" s="19" t="s">
        <v>1356</v>
      </c>
      <c r="E959" s="18" t="s">
        <v>973</v>
      </c>
      <c r="F959" s="19" t="s">
        <v>1157</v>
      </c>
      <c r="G959" s="35" t="str">
        <f t="shared" si="10"/>
        <v>Université_Larbi_Tebessi_de_TébessaFaculté_des_Sciences_et_de_la_Technologie</v>
      </c>
    </row>
    <row r="960" spans="1:7">
      <c r="A960" s="19" t="s">
        <v>1354</v>
      </c>
      <c r="B960" s="20" t="s">
        <v>832</v>
      </c>
      <c r="C960" s="19" t="s">
        <v>1355</v>
      </c>
      <c r="D960" s="19" t="s">
        <v>1356</v>
      </c>
      <c r="E960" s="18" t="s">
        <v>973</v>
      </c>
      <c r="F960" s="19" t="s">
        <v>842</v>
      </c>
      <c r="G960" s="35" t="str">
        <f t="shared" ref="G960:G1023" si="11">CONCATENATE(SUBSTITUTE(C960," ","_"),SUBSTITUTE(E960," ","_"))</f>
        <v>Université_Larbi_Tebessi_de_TébessaFaculté_des_Sciences_et_de_la_Technologie</v>
      </c>
    </row>
    <row r="961" spans="1:7">
      <c r="A961" s="19" t="s">
        <v>1354</v>
      </c>
      <c r="B961" s="20" t="s">
        <v>832</v>
      </c>
      <c r="C961" s="19" t="s">
        <v>1355</v>
      </c>
      <c r="D961" s="19" t="s">
        <v>1356</v>
      </c>
      <c r="E961" s="18" t="s">
        <v>973</v>
      </c>
      <c r="F961" s="19" t="s">
        <v>1158</v>
      </c>
      <c r="G961" s="35" t="str">
        <f t="shared" si="11"/>
        <v>Université_Larbi_Tebessi_de_TébessaFaculté_des_Sciences_et_de_la_Technologie</v>
      </c>
    </row>
    <row r="962" spans="1:7">
      <c r="A962" s="19" t="s">
        <v>1354</v>
      </c>
      <c r="B962" s="20" t="s">
        <v>832</v>
      </c>
      <c r="C962" s="19" t="s">
        <v>1355</v>
      </c>
      <c r="D962" s="19" t="s">
        <v>1356</v>
      </c>
      <c r="E962" s="18" t="s">
        <v>973</v>
      </c>
      <c r="F962" s="19" t="s">
        <v>1360</v>
      </c>
      <c r="G962" s="35" t="str">
        <f t="shared" si="11"/>
        <v>Université_Larbi_Tebessi_de_TébessaFaculté_des_Sciences_et_de_la_Technologie</v>
      </c>
    </row>
    <row r="963" spans="1:7">
      <c r="A963" s="19" t="s">
        <v>1354</v>
      </c>
      <c r="B963" s="20" t="s">
        <v>832</v>
      </c>
      <c r="C963" s="19" t="s">
        <v>1355</v>
      </c>
      <c r="D963" s="19" t="s">
        <v>1356</v>
      </c>
      <c r="E963" s="18" t="s">
        <v>973</v>
      </c>
      <c r="F963" s="19" t="s">
        <v>1105</v>
      </c>
      <c r="G963" s="35" t="str">
        <f t="shared" si="11"/>
        <v>Université_Larbi_Tebessi_de_TébessaFaculté_des_Sciences_et_de_la_Technologie</v>
      </c>
    </row>
    <row r="964" spans="1:7">
      <c r="A964" s="19" t="s">
        <v>1354</v>
      </c>
      <c r="B964" s="20" t="s">
        <v>832</v>
      </c>
      <c r="C964" s="19" t="s">
        <v>1355</v>
      </c>
      <c r="D964" s="19" t="s">
        <v>1356</v>
      </c>
      <c r="E964" s="18" t="s">
        <v>1359</v>
      </c>
      <c r="F964" s="19" t="s">
        <v>974</v>
      </c>
      <c r="G964" s="35" t="str">
        <f t="shared" si="11"/>
        <v>Université_Larbi_Tebessi_de_TébessaFaculté_des_Sciences_Exactes_et_des_Sciences_de_la_Nature_et_de_la_Vie</v>
      </c>
    </row>
    <row r="965" spans="1:7">
      <c r="A965" s="19" t="s">
        <v>1354</v>
      </c>
      <c r="B965" s="20" t="s">
        <v>832</v>
      </c>
      <c r="C965" s="19" t="s">
        <v>1355</v>
      </c>
      <c r="D965" s="19" t="s">
        <v>1356</v>
      </c>
      <c r="E965" s="18" t="s">
        <v>1359</v>
      </c>
      <c r="F965" s="19" t="s">
        <v>869</v>
      </c>
      <c r="G965" s="35" t="str">
        <f t="shared" si="11"/>
        <v>Université_Larbi_Tebessi_de_TébessaFaculté_des_Sciences_Exactes_et_des_Sciences_de_la_Nature_et_de_la_Vie</v>
      </c>
    </row>
    <row r="966" spans="1:7">
      <c r="A966" s="19" t="s">
        <v>1354</v>
      </c>
      <c r="B966" s="20" t="s">
        <v>832</v>
      </c>
      <c r="C966" s="19" t="s">
        <v>1355</v>
      </c>
      <c r="D966" s="19" t="s">
        <v>1356</v>
      </c>
      <c r="E966" s="18" t="s">
        <v>1359</v>
      </c>
      <c r="F966" s="19" t="s">
        <v>853</v>
      </c>
      <c r="G966" s="35" t="str">
        <f t="shared" si="11"/>
        <v>Université_Larbi_Tebessi_de_TébessaFaculté_des_Sciences_Exactes_et_des_Sciences_de_la_Nature_et_de_la_Vie</v>
      </c>
    </row>
    <row r="967" spans="1:7">
      <c r="A967" s="19" t="s">
        <v>1354</v>
      </c>
      <c r="B967" s="20" t="s">
        <v>832</v>
      </c>
      <c r="C967" s="19" t="s">
        <v>1355</v>
      </c>
      <c r="D967" s="19" t="s">
        <v>1356</v>
      </c>
      <c r="E967" s="18" t="s">
        <v>1359</v>
      </c>
      <c r="F967" s="19" t="s">
        <v>1361</v>
      </c>
      <c r="G967" s="35" t="str">
        <f t="shared" si="11"/>
        <v>Université_Larbi_Tebessi_de_TébessaFaculté_des_Sciences_Exactes_et_des_Sciences_de_la_Nature_et_de_la_Vie</v>
      </c>
    </row>
    <row r="968" spans="1:7">
      <c r="A968" s="19" t="s">
        <v>1362</v>
      </c>
      <c r="B968" s="20" t="s">
        <v>832</v>
      </c>
      <c r="C968" s="19" t="s">
        <v>1461</v>
      </c>
      <c r="D968" s="19" t="s">
        <v>1363</v>
      </c>
      <c r="E968" s="18" t="s">
        <v>871</v>
      </c>
      <c r="F968" s="19" t="s">
        <v>1365</v>
      </c>
      <c r="G968" s="35" t="str">
        <f t="shared" si="11"/>
        <v>Université_Mentouri_de_Constantine_1Faculté_de_Droit_et_des_Sciences_Politiques</v>
      </c>
    </row>
    <row r="969" spans="1:7">
      <c r="A969" s="19" t="s">
        <v>1362</v>
      </c>
      <c r="B969" s="20" t="s">
        <v>832</v>
      </c>
      <c r="C969" s="19" t="s">
        <v>1461</v>
      </c>
      <c r="D969" s="19" t="s">
        <v>1363</v>
      </c>
      <c r="E969" s="18" t="s">
        <v>871</v>
      </c>
      <c r="F969" s="19" t="s">
        <v>927</v>
      </c>
      <c r="G969" s="35" t="str">
        <f t="shared" si="11"/>
        <v>Université_Mentouri_de_Constantine_1Faculté_de_Droit_et_des_Sciences_Politiques</v>
      </c>
    </row>
    <row r="970" spans="1:7">
      <c r="A970" s="19" t="s">
        <v>1362</v>
      </c>
      <c r="B970" s="20" t="s">
        <v>832</v>
      </c>
      <c r="C970" s="19" t="s">
        <v>1461</v>
      </c>
      <c r="D970" s="19" t="s">
        <v>1363</v>
      </c>
      <c r="E970" s="18" t="s">
        <v>871</v>
      </c>
      <c r="F970" s="19" t="s">
        <v>928</v>
      </c>
      <c r="G970" s="35" t="str">
        <f t="shared" si="11"/>
        <v>Université_Mentouri_de_Constantine_1Faculté_de_Droit_et_des_Sciences_Politiques</v>
      </c>
    </row>
    <row r="971" spans="1:7">
      <c r="A971" s="19" t="s">
        <v>1362</v>
      </c>
      <c r="B971" s="20" t="s">
        <v>832</v>
      </c>
      <c r="C971" s="19" t="s">
        <v>1461</v>
      </c>
      <c r="D971" s="19" t="s">
        <v>1363</v>
      </c>
      <c r="E971" s="18" t="s">
        <v>843</v>
      </c>
      <c r="F971" s="19" t="s">
        <v>1018</v>
      </c>
      <c r="G971" s="35" t="str">
        <f t="shared" si="11"/>
        <v>Université_Mentouri_de_Constantine_1Faculté_des_Lettres_et_des_Langues</v>
      </c>
    </row>
    <row r="972" spans="1:7">
      <c r="A972" s="19" t="s">
        <v>1362</v>
      </c>
      <c r="B972" s="20" t="s">
        <v>832</v>
      </c>
      <c r="C972" s="19" t="s">
        <v>1461</v>
      </c>
      <c r="D972" s="19" t="s">
        <v>1363</v>
      </c>
      <c r="E972" s="18" t="s">
        <v>843</v>
      </c>
      <c r="F972" s="19" t="s">
        <v>1373</v>
      </c>
      <c r="G972" s="35" t="str">
        <f t="shared" si="11"/>
        <v>Université_Mentouri_de_Constantine_1Faculté_des_Lettres_et_des_Langues</v>
      </c>
    </row>
    <row r="973" spans="1:7">
      <c r="A973" s="19" t="s">
        <v>1362</v>
      </c>
      <c r="B973" s="20" t="s">
        <v>832</v>
      </c>
      <c r="C973" s="19" t="s">
        <v>1461</v>
      </c>
      <c r="D973" s="19" t="s">
        <v>1363</v>
      </c>
      <c r="E973" s="18" t="s">
        <v>843</v>
      </c>
      <c r="F973" s="19" t="s">
        <v>1279</v>
      </c>
      <c r="G973" s="35" t="str">
        <f t="shared" si="11"/>
        <v>Université_Mentouri_de_Constantine_1Faculté_des_Lettres_et_des_Langues</v>
      </c>
    </row>
    <row r="974" spans="1:7">
      <c r="A974" s="19" t="s">
        <v>1362</v>
      </c>
      <c r="B974" s="20" t="s">
        <v>832</v>
      </c>
      <c r="C974" s="19" t="s">
        <v>1461</v>
      </c>
      <c r="D974" s="19" t="s">
        <v>1363</v>
      </c>
      <c r="E974" s="18" t="s">
        <v>843</v>
      </c>
      <c r="F974" s="19" t="s">
        <v>1374</v>
      </c>
      <c r="G974" s="35" t="str">
        <f t="shared" si="11"/>
        <v>Université_Mentouri_de_Constantine_1Faculté_des_Lettres_et_des_Langues</v>
      </c>
    </row>
    <row r="975" spans="1:7">
      <c r="A975" s="19" t="s">
        <v>1362</v>
      </c>
      <c r="B975" s="20" t="s">
        <v>832</v>
      </c>
      <c r="C975" s="19" t="s">
        <v>1461</v>
      </c>
      <c r="D975" s="19" t="s">
        <v>1363</v>
      </c>
      <c r="E975" s="18" t="s">
        <v>1364</v>
      </c>
      <c r="F975" s="19" t="s">
        <v>985</v>
      </c>
      <c r="G975" s="35" t="str">
        <f t="shared" si="11"/>
        <v>Université_Mentouri_de_Constantine_1Faculté_des_Sciences_de_la_Technologie</v>
      </c>
    </row>
    <row r="976" spans="1:7">
      <c r="A976" s="19" t="s">
        <v>1362</v>
      </c>
      <c r="B976" s="20" t="s">
        <v>832</v>
      </c>
      <c r="C976" s="19" t="s">
        <v>1461</v>
      </c>
      <c r="D976" s="19" t="s">
        <v>1363</v>
      </c>
      <c r="E976" s="18" t="s">
        <v>1364</v>
      </c>
      <c r="F976" s="19" t="s">
        <v>986</v>
      </c>
      <c r="G976" s="35" t="str">
        <f t="shared" si="11"/>
        <v>Université_Mentouri_de_Constantine_1Faculté_des_Sciences_de_la_Technologie</v>
      </c>
    </row>
    <row r="977" spans="1:7">
      <c r="A977" s="19" t="s">
        <v>1362</v>
      </c>
      <c r="B977" s="20" t="s">
        <v>832</v>
      </c>
      <c r="C977" s="19" t="s">
        <v>1461</v>
      </c>
      <c r="D977" s="19" t="s">
        <v>1363</v>
      </c>
      <c r="E977" s="18" t="s">
        <v>1364</v>
      </c>
      <c r="F977" s="19" t="s">
        <v>1068</v>
      </c>
      <c r="G977" s="35" t="str">
        <f t="shared" si="11"/>
        <v>Université_Mentouri_de_Constantine_1Faculté_des_Sciences_de_la_Technologie</v>
      </c>
    </row>
    <row r="978" spans="1:7">
      <c r="A978" s="19" t="s">
        <v>1362</v>
      </c>
      <c r="B978" s="20" t="s">
        <v>832</v>
      </c>
      <c r="C978" s="19" t="s">
        <v>1461</v>
      </c>
      <c r="D978" s="19" t="s">
        <v>1363</v>
      </c>
      <c r="E978" s="18" t="s">
        <v>1364</v>
      </c>
      <c r="F978" s="19" t="s">
        <v>1375</v>
      </c>
      <c r="G978" s="35" t="str">
        <f t="shared" si="11"/>
        <v>Université_Mentouri_de_Constantine_1Faculté_des_Sciences_de_la_Technologie</v>
      </c>
    </row>
    <row r="979" spans="1:7">
      <c r="A979" s="19" t="s">
        <v>1362</v>
      </c>
      <c r="B979" s="20" t="s">
        <v>832</v>
      </c>
      <c r="C979" s="19" t="s">
        <v>1461</v>
      </c>
      <c r="D979" s="19" t="s">
        <v>1363</v>
      </c>
      <c r="E979" s="18" t="s">
        <v>1364</v>
      </c>
      <c r="F979" s="19" t="s">
        <v>1376</v>
      </c>
      <c r="G979" s="35" t="str">
        <f t="shared" si="11"/>
        <v>Université_Mentouri_de_Constantine_1Faculté_des_Sciences_de_la_Technologie</v>
      </c>
    </row>
    <row r="980" spans="1:7">
      <c r="A980" s="19" t="s">
        <v>1362</v>
      </c>
      <c r="B980" s="20" t="s">
        <v>832</v>
      </c>
      <c r="C980" s="19" t="s">
        <v>1461</v>
      </c>
      <c r="D980" s="19" t="s">
        <v>1363</v>
      </c>
      <c r="E980" s="18" t="s">
        <v>1364</v>
      </c>
      <c r="F980" s="19" t="s">
        <v>915</v>
      </c>
      <c r="G980" s="35" t="str">
        <f t="shared" si="11"/>
        <v>Université_Mentouri_de_Constantine_1Faculté_des_Sciences_de_la_Technologie</v>
      </c>
    </row>
    <row r="981" spans="1:7">
      <c r="A981" s="19" t="s">
        <v>1362</v>
      </c>
      <c r="B981" s="20" t="s">
        <v>832</v>
      </c>
      <c r="C981" s="19" t="s">
        <v>1461</v>
      </c>
      <c r="D981" s="19" t="s">
        <v>1363</v>
      </c>
      <c r="E981" s="18" t="s">
        <v>1002</v>
      </c>
      <c r="F981" s="19"/>
      <c r="G981" s="35" t="str">
        <f t="shared" si="11"/>
        <v>Université_Mentouri_de_Constantine_1Faculté_des_Sciences_de_la_Terre</v>
      </c>
    </row>
    <row r="982" spans="1:7">
      <c r="A982" s="19" t="s">
        <v>1362</v>
      </c>
      <c r="B982" s="20" t="s">
        <v>832</v>
      </c>
      <c r="C982" s="19" t="s">
        <v>1461</v>
      </c>
      <c r="D982" s="19" t="s">
        <v>1363</v>
      </c>
      <c r="E982" s="18" t="s">
        <v>921</v>
      </c>
      <c r="F982" s="19" t="s">
        <v>878</v>
      </c>
      <c r="G982" s="35" t="str">
        <f t="shared" si="11"/>
        <v>Université_Mentouri_de_Constantine_1Faculté_des_Sciences_Exactes</v>
      </c>
    </row>
    <row r="983" spans="1:7">
      <c r="A983" s="19" t="s">
        <v>1362</v>
      </c>
      <c r="B983" s="20" t="s">
        <v>832</v>
      </c>
      <c r="C983" s="19" t="s">
        <v>1461</v>
      </c>
      <c r="D983" s="19" t="s">
        <v>1363</v>
      </c>
      <c r="E983" s="18" t="s">
        <v>921</v>
      </c>
      <c r="F983" s="19" t="s">
        <v>882</v>
      </c>
      <c r="G983" s="35" t="str">
        <f t="shared" si="11"/>
        <v>Université_Mentouri_de_Constantine_1Faculté_des_Sciences_Exactes</v>
      </c>
    </row>
    <row r="984" spans="1:7">
      <c r="A984" s="19" t="s">
        <v>1362</v>
      </c>
      <c r="B984" s="20" t="s">
        <v>832</v>
      </c>
      <c r="C984" s="19" t="s">
        <v>1461</v>
      </c>
      <c r="D984" s="19" t="s">
        <v>1363</v>
      </c>
      <c r="E984" s="18" t="s">
        <v>1366</v>
      </c>
      <c r="F984" s="19" t="s">
        <v>1457</v>
      </c>
      <c r="G984" s="35" t="str">
        <f t="shared" si="11"/>
        <v>Université_Mentouri_de_Constantine_1Faculté_Sciences_de_la_Nature_et_de_la_Vie</v>
      </c>
    </row>
    <row r="985" spans="1:7">
      <c r="A985" s="19" t="s">
        <v>1362</v>
      </c>
      <c r="B985" s="20" t="s">
        <v>832</v>
      </c>
      <c r="C985" s="19" t="s">
        <v>1461</v>
      </c>
      <c r="D985" s="19" t="s">
        <v>1363</v>
      </c>
      <c r="E985" s="18" t="s">
        <v>1366</v>
      </c>
      <c r="F985" s="19" t="s">
        <v>1155</v>
      </c>
      <c r="G985" s="35" t="str">
        <f t="shared" si="11"/>
        <v>Université_Mentouri_de_Constantine_1Faculté_Sciences_de_la_Nature_et_de_la_Vie</v>
      </c>
    </row>
    <row r="986" spans="1:7">
      <c r="A986" s="19" t="s">
        <v>1362</v>
      </c>
      <c r="B986" s="20" t="s">
        <v>832</v>
      </c>
      <c r="C986" s="19" t="s">
        <v>1461</v>
      </c>
      <c r="D986" s="19" t="s">
        <v>1363</v>
      </c>
      <c r="E986" s="18" t="s">
        <v>1366</v>
      </c>
      <c r="F986" s="19" t="s">
        <v>1458</v>
      </c>
      <c r="G986" s="35" t="str">
        <f t="shared" si="11"/>
        <v>Université_Mentouri_de_Constantine_1Faculté_Sciences_de_la_Nature_et_de_la_Vie</v>
      </c>
    </row>
    <row r="987" spans="1:7">
      <c r="A987" s="19" t="s">
        <v>1362</v>
      </c>
      <c r="B987" s="20" t="s">
        <v>832</v>
      </c>
      <c r="C987" s="19" t="s">
        <v>1461</v>
      </c>
      <c r="D987" s="19" t="s">
        <v>1363</v>
      </c>
      <c r="E987" s="18" t="s">
        <v>1366</v>
      </c>
      <c r="F987" s="19" t="s">
        <v>1367</v>
      </c>
      <c r="G987" s="35" t="str">
        <f t="shared" si="11"/>
        <v>Université_Mentouri_de_Constantine_1Faculté_Sciences_de_la_Nature_et_de_la_Vie</v>
      </c>
    </row>
    <row r="988" spans="1:7">
      <c r="A988" s="19" t="s">
        <v>1362</v>
      </c>
      <c r="B988" s="20" t="s">
        <v>832</v>
      </c>
      <c r="C988" s="19" t="s">
        <v>1461</v>
      </c>
      <c r="D988" s="19" t="s">
        <v>1363</v>
      </c>
      <c r="E988" s="18" t="s">
        <v>1366</v>
      </c>
      <c r="F988" s="19" t="s">
        <v>931</v>
      </c>
      <c r="G988" s="35" t="str">
        <f t="shared" si="11"/>
        <v>Université_Mentouri_de_Constantine_1Faculté_Sciences_de_la_Nature_et_de_la_Vie</v>
      </c>
    </row>
    <row r="989" spans="1:7">
      <c r="A989" s="19" t="s">
        <v>1362</v>
      </c>
      <c r="B989" s="20" t="s">
        <v>832</v>
      </c>
      <c r="C989" s="19" t="s">
        <v>1461</v>
      </c>
      <c r="D989" s="19" t="s">
        <v>1363</v>
      </c>
      <c r="E989" s="18" t="s">
        <v>1368</v>
      </c>
      <c r="F989" s="19" t="s">
        <v>903</v>
      </c>
      <c r="G989" s="35" t="str">
        <f t="shared" si="11"/>
        <v>Université_Mentouri_de_Constantine_1Institut_de_Nutrition,_Alimentation_et_Technologies_Agroalimentaires</v>
      </c>
    </row>
    <row r="990" spans="1:7">
      <c r="A990" s="19" t="s">
        <v>1362</v>
      </c>
      <c r="B990" s="20" t="s">
        <v>832</v>
      </c>
      <c r="C990" s="19" t="s">
        <v>1461</v>
      </c>
      <c r="D990" s="19" t="s">
        <v>1363</v>
      </c>
      <c r="E990" s="18" t="s">
        <v>1368</v>
      </c>
      <c r="F990" s="19" t="s">
        <v>1370</v>
      </c>
      <c r="G990" s="35" t="str">
        <f t="shared" si="11"/>
        <v>Université_Mentouri_de_Constantine_1Institut_de_Nutrition,_Alimentation_et_Technologies_Agroalimentaires</v>
      </c>
    </row>
    <row r="991" spans="1:7">
      <c r="A991" s="19" t="s">
        <v>1362</v>
      </c>
      <c r="B991" s="20" t="s">
        <v>832</v>
      </c>
      <c r="C991" s="19" t="s">
        <v>1461</v>
      </c>
      <c r="D991" s="19" t="s">
        <v>1363</v>
      </c>
      <c r="E991" s="18" t="s">
        <v>1368</v>
      </c>
      <c r="F991" s="19" t="s">
        <v>1377</v>
      </c>
      <c r="G991" s="35" t="str">
        <f t="shared" si="11"/>
        <v>Université_Mentouri_de_Constantine_1Institut_de_Nutrition,_Alimentation_et_Technologies_Agroalimentaires</v>
      </c>
    </row>
    <row r="992" spans="1:7">
      <c r="A992" s="19" t="s">
        <v>1362</v>
      </c>
      <c r="B992" s="20" t="s">
        <v>832</v>
      </c>
      <c r="C992" s="19" t="s">
        <v>1461</v>
      </c>
      <c r="D992" s="19" t="s">
        <v>1363</v>
      </c>
      <c r="E992" s="18" t="s">
        <v>1313</v>
      </c>
      <c r="F992" s="19" t="s">
        <v>1459</v>
      </c>
      <c r="G992" s="35" t="str">
        <f t="shared" si="11"/>
        <v>Université_Mentouri_de_Constantine_1Institut_des_Sciences_Vétérinaires</v>
      </c>
    </row>
    <row r="993" spans="1:7">
      <c r="A993" s="19" t="s">
        <v>1362</v>
      </c>
      <c r="B993" s="20" t="s">
        <v>832</v>
      </c>
      <c r="C993" s="19" t="s">
        <v>1461</v>
      </c>
      <c r="D993" s="19" t="s">
        <v>1363</v>
      </c>
      <c r="E993" s="18" t="s">
        <v>1313</v>
      </c>
      <c r="F993" s="19" t="s">
        <v>1369</v>
      </c>
      <c r="G993" s="35" t="str">
        <f t="shared" si="11"/>
        <v>Université_Mentouri_de_Constantine_1Institut_des_Sciences_Vétérinaires</v>
      </c>
    </row>
    <row r="994" spans="1:7">
      <c r="A994" s="19" t="s">
        <v>1362</v>
      </c>
      <c r="B994" s="20" t="s">
        <v>832</v>
      </c>
      <c r="C994" s="19" t="s">
        <v>1461</v>
      </c>
      <c r="D994" s="19" t="s">
        <v>1363</v>
      </c>
      <c r="E994" s="18" t="s">
        <v>1313</v>
      </c>
      <c r="F994" s="19" t="s">
        <v>1371</v>
      </c>
      <c r="G994" s="35" t="str">
        <f t="shared" si="11"/>
        <v>Université_Mentouri_de_Constantine_1Institut_des_Sciences_Vétérinaires</v>
      </c>
    </row>
    <row r="995" spans="1:7">
      <c r="A995" s="19" t="s">
        <v>1362</v>
      </c>
      <c r="B995" s="20" t="s">
        <v>832</v>
      </c>
      <c r="C995" s="19" t="s">
        <v>1461</v>
      </c>
      <c r="D995" s="19" t="s">
        <v>1363</v>
      </c>
      <c r="E995" s="18" t="s">
        <v>1313</v>
      </c>
      <c r="F995" s="19" t="s">
        <v>1372</v>
      </c>
      <c r="G995" s="35" t="str">
        <f t="shared" si="11"/>
        <v>Université_Mentouri_de_Constantine_1Institut_des_Sciences_Vétérinaires</v>
      </c>
    </row>
    <row r="996" spans="1:7">
      <c r="A996" s="19" t="s">
        <v>1378</v>
      </c>
      <c r="B996" s="20" t="s">
        <v>918</v>
      </c>
      <c r="C996" s="19" t="s">
        <v>1451</v>
      </c>
      <c r="D996" s="19" t="s">
        <v>1379</v>
      </c>
      <c r="E996" s="18" t="s">
        <v>1037</v>
      </c>
      <c r="F996" s="19" t="s">
        <v>1386</v>
      </c>
      <c r="G996" s="35" t="str">
        <f t="shared" si="11"/>
        <v>Université_Mhamed_Bougara_de_BoumerdèsFaculté_de_Droit</v>
      </c>
    </row>
    <row r="997" spans="1:7">
      <c r="A997" s="19" t="s">
        <v>1378</v>
      </c>
      <c r="B997" s="20" t="s">
        <v>918</v>
      </c>
      <c r="C997" s="19" t="s">
        <v>1451</v>
      </c>
      <c r="D997" s="19" t="s">
        <v>1379</v>
      </c>
      <c r="E997" s="18" t="s">
        <v>1037</v>
      </c>
      <c r="F997" s="19" t="s">
        <v>1387</v>
      </c>
      <c r="G997" s="35" t="str">
        <f t="shared" si="11"/>
        <v>Université_Mhamed_Bougara_de_BoumerdèsFaculté_de_Droit</v>
      </c>
    </row>
    <row r="998" spans="1:7">
      <c r="A998" s="19" t="s">
        <v>1378</v>
      </c>
      <c r="B998" s="20" t="s">
        <v>918</v>
      </c>
      <c r="C998" s="19" t="s">
        <v>1451</v>
      </c>
      <c r="D998" s="19" t="s">
        <v>1379</v>
      </c>
      <c r="E998" s="18" t="s">
        <v>1037</v>
      </c>
      <c r="F998" s="19" t="s">
        <v>1392</v>
      </c>
      <c r="G998" s="35" t="str">
        <f t="shared" si="11"/>
        <v>Université_Mhamed_Bougara_de_BoumerdèsFaculté_de_Droit</v>
      </c>
    </row>
    <row r="999" spans="1:7">
      <c r="A999" s="19" t="s">
        <v>1378</v>
      </c>
      <c r="B999" s="20" t="s">
        <v>918</v>
      </c>
      <c r="C999" s="19" t="s">
        <v>1451</v>
      </c>
      <c r="D999" s="19" t="s">
        <v>1379</v>
      </c>
      <c r="E999" s="18" t="s">
        <v>1037</v>
      </c>
      <c r="F999" s="19" t="s">
        <v>992</v>
      </c>
      <c r="G999" s="35" t="str">
        <f t="shared" si="11"/>
        <v>Université_Mhamed_Bougara_de_BoumerdèsFaculté_de_Droit</v>
      </c>
    </row>
    <row r="1000" spans="1:7">
      <c r="A1000" s="19" t="s">
        <v>1378</v>
      </c>
      <c r="B1000" s="20" t="s">
        <v>918</v>
      </c>
      <c r="C1000" s="19" t="s">
        <v>1451</v>
      </c>
      <c r="D1000" s="19" t="s">
        <v>1379</v>
      </c>
      <c r="E1000" s="18" t="s">
        <v>1380</v>
      </c>
      <c r="F1000" s="19" t="s">
        <v>1381</v>
      </c>
      <c r="G1000" s="35" t="str">
        <f t="shared" si="11"/>
        <v>Université_Mhamed_Bougara_de_BoumerdèsFaculté_des_Hydrocarbures_et_de_la_Chimie _</v>
      </c>
    </row>
    <row r="1001" spans="1:7">
      <c r="A1001" s="19" t="s">
        <v>1378</v>
      </c>
      <c r="B1001" s="20" t="s">
        <v>918</v>
      </c>
      <c r="C1001" s="19" t="s">
        <v>1451</v>
      </c>
      <c r="D1001" s="19" t="s">
        <v>1379</v>
      </c>
      <c r="E1001" s="18" t="s">
        <v>1380</v>
      </c>
      <c r="F1001" s="19" t="s">
        <v>1382</v>
      </c>
      <c r="G1001" s="35" t="str">
        <f t="shared" si="11"/>
        <v>Université_Mhamed_Bougara_de_BoumerdèsFaculté_des_Hydrocarbures_et_de_la_Chimie _</v>
      </c>
    </row>
    <row r="1002" spans="1:7">
      <c r="A1002" s="19" t="s">
        <v>1378</v>
      </c>
      <c r="B1002" s="20" t="s">
        <v>918</v>
      </c>
      <c r="C1002" s="19" t="s">
        <v>1451</v>
      </c>
      <c r="D1002" s="19" t="s">
        <v>1379</v>
      </c>
      <c r="E1002" s="18" t="s">
        <v>1380</v>
      </c>
      <c r="F1002" s="19" t="s">
        <v>1390</v>
      </c>
      <c r="G1002" s="35" t="str">
        <f t="shared" si="11"/>
        <v>Université_Mhamed_Bougara_de_BoumerdèsFaculté_des_Hydrocarbures_et_de_la_Chimie _</v>
      </c>
    </row>
    <row r="1003" spans="1:7">
      <c r="A1003" s="21" t="s">
        <v>1378</v>
      </c>
      <c r="B1003" s="20" t="s">
        <v>918</v>
      </c>
      <c r="C1003" s="19" t="s">
        <v>1451</v>
      </c>
      <c r="D1003" s="19" t="s">
        <v>1379</v>
      </c>
      <c r="E1003" s="18" t="s">
        <v>1380</v>
      </c>
      <c r="F1003" s="19" t="s">
        <v>1199</v>
      </c>
      <c r="G1003" s="35" t="str">
        <f t="shared" si="11"/>
        <v>Université_Mhamed_Bougara_de_BoumerdèsFaculté_des_Hydrocarbures_et_de_la_Chimie _</v>
      </c>
    </row>
    <row r="1004" spans="1:7">
      <c r="A1004" s="21" t="s">
        <v>1378</v>
      </c>
      <c r="B1004" s="20" t="s">
        <v>918</v>
      </c>
      <c r="C1004" s="19" t="s">
        <v>1451</v>
      </c>
      <c r="D1004" s="19" t="s">
        <v>1379</v>
      </c>
      <c r="E1004" s="18" t="s">
        <v>1380</v>
      </c>
      <c r="F1004" s="19" t="s">
        <v>1395</v>
      </c>
      <c r="G1004" s="35" t="str">
        <f t="shared" si="11"/>
        <v>Université_Mhamed_Bougara_de_BoumerdèsFaculté_des_Hydrocarbures_et_de_la_Chimie _</v>
      </c>
    </row>
    <row r="1005" spans="1:7">
      <c r="A1005" s="21" t="s">
        <v>1378</v>
      </c>
      <c r="B1005" s="20" t="s">
        <v>918</v>
      </c>
      <c r="C1005" s="19" t="s">
        <v>1451</v>
      </c>
      <c r="D1005" s="19" t="s">
        <v>1379</v>
      </c>
      <c r="E1005" s="18" t="s">
        <v>1380</v>
      </c>
      <c r="F1005" s="19" t="s">
        <v>1398</v>
      </c>
      <c r="G1005" s="35" t="str">
        <f t="shared" si="11"/>
        <v>Université_Mhamed_Bougara_de_BoumerdèsFaculté_des_Hydrocarbures_et_de_la_Chimie _</v>
      </c>
    </row>
    <row r="1006" spans="1:7">
      <c r="A1006" s="21" t="s">
        <v>1378</v>
      </c>
      <c r="B1006" s="20" t="s">
        <v>918</v>
      </c>
      <c r="C1006" s="19" t="s">
        <v>1451</v>
      </c>
      <c r="D1006" s="19" t="s">
        <v>1379</v>
      </c>
      <c r="E1006" s="18" t="s">
        <v>1383</v>
      </c>
      <c r="F1006" s="19" t="s">
        <v>1384</v>
      </c>
      <c r="G1006" s="35" t="str">
        <f t="shared" si="11"/>
        <v>Université_Mhamed_Bougara_de_BoumerdèsFaculté_des_Sciences_de_l’Ingénieur </v>
      </c>
    </row>
    <row r="1007" spans="1:7">
      <c r="A1007" s="21" t="s">
        <v>1378</v>
      </c>
      <c r="B1007" s="20" t="s">
        <v>918</v>
      </c>
      <c r="C1007" s="19" t="s">
        <v>1451</v>
      </c>
      <c r="D1007" s="19" t="s">
        <v>1379</v>
      </c>
      <c r="E1007" s="18" t="s">
        <v>1383</v>
      </c>
      <c r="F1007" s="19" t="s">
        <v>1157</v>
      </c>
      <c r="G1007" s="35" t="str">
        <f t="shared" si="11"/>
        <v>Université_Mhamed_Bougara_de_BoumerdèsFaculté_des_Sciences_de_l’Ingénieur </v>
      </c>
    </row>
    <row r="1008" spans="1:7">
      <c r="A1008" s="21" t="s">
        <v>1378</v>
      </c>
      <c r="B1008" s="20" t="s">
        <v>918</v>
      </c>
      <c r="C1008" s="19" t="s">
        <v>1451</v>
      </c>
      <c r="D1008" s="19" t="s">
        <v>1379</v>
      </c>
      <c r="E1008" s="18" t="s">
        <v>1383</v>
      </c>
      <c r="F1008" s="19" t="s">
        <v>1388</v>
      </c>
      <c r="G1008" s="35" t="str">
        <f t="shared" si="11"/>
        <v>Université_Mhamed_Bougara_de_BoumerdèsFaculté_des_Sciences_de_l’Ingénieur </v>
      </c>
    </row>
    <row r="1009" spans="1:7">
      <c r="A1009" s="21" t="s">
        <v>1378</v>
      </c>
      <c r="B1009" s="20" t="s">
        <v>918</v>
      </c>
      <c r="C1009" s="19" t="s">
        <v>1451</v>
      </c>
      <c r="D1009" s="19" t="s">
        <v>1379</v>
      </c>
      <c r="E1009" s="18" t="s">
        <v>1383</v>
      </c>
      <c r="F1009" s="19" t="s">
        <v>1389</v>
      </c>
      <c r="G1009" s="35" t="str">
        <f t="shared" si="11"/>
        <v>Université_Mhamed_Bougara_de_BoumerdèsFaculté_des_Sciences_de_l’Ingénieur </v>
      </c>
    </row>
    <row r="1010" spans="1:7">
      <c r="A1010" s="21" t="s">
        <v>1378</v>
      </c>
      <c r="B1010" s="20" t="s">
        <v>918</v>
      </c>
      <c r="C1010" s="19" t="s">
        <v>1451</v>
      </c>
      <c r="D1010" s="19" t="s">
        <v>1379</v>
      </c>
      <c r="E1010" s="18" t="s">
        <v>1383</v>
      </c>
      <c r="F1010" s="19" t="s">
        <v>1391</v>
      </c>
      <c r="G1010" s="35" t="str">
        <f t="shared" si="11"/>
        <v>Université_Mhamed_Bougara_de_BoumerdèsFaculté_des_Sciences_de_l’Ingénieur </v>
      </c>
    </row>
    <row r="1011" spans="1:7">
      <c r="A1011" s="21" t="s">
        <v>1378</v>
      </c>
      <c r="B1011" s="20" t="s">
        <v>918</v>
      </c>
      <c r="C1011" s="19" t="s">
        <v>1451</v>
      </c>
      <c r="D1011" s="19" t="s">
        <v>1379</v>
      </c>
      <c r="E1011" s="18" t="s">
        <v>1383</v>
      </c>
      <c r="F1011" s="19" t="s">
        <v>1158</v>
      </c>
      <c r="G1011" s="35" t="str">
        <f t="shared" si="11"/>
        <v>Université_Mhamed_Bougara_de_BoumerdèsFaculté_des_Sciences_de_l’Ingénieur </v>
      </c>
    </row>
    <row r="1012" spans="1:7">
      <c r="A1012" s="21" t="s">
        <v>1378</v>
      </c>
      <c r="B1012" s="20" t="s">
        <v>918</v>
      </c>
      <c r="C1012" s="19" t="s">
        <v>1451</v>
      </c>
      <c r="D1012" s="19" t="s">
        <v>1379</v>
      </c>
      <c r="E1012" s="18" t="s">
        <v>1383</v>
      </c>
      <c r="F1012" s="19" t="s">
        <v>1393</v>
      </c>
      <c r="G1012" s="35" t="str">
        <f t="shared" si="11"/>
        <v>Université_Mhamed_Bougara_de_BoumerdèsFaculté_des_Sciences_de_l’Ingénieur </v>
      </c>
    </row>
    <row r="1013" spans="1:7">
      <c r="A1013" s="21" t="s">
        <v>1378</v>
      </c>
      <c r="B1013" s="20" t="s">
        <v>918</v>
      </c>
      <c r="C1013" s="19" t="s">
        <v>1451</v>
      </c>
      <c r="D1013" s="19" t="s">
        <v>1379</v>
      </c>
      <c r="E1013" s="18" t="s">
        <v>1383</v>
      </c>
      <c r="F1013" s="19" t="s">
        <v>1394</v>
      </c>
      <c r="G1013" s="35" t="str">
        <f t="shared" si="11"/>
        <v>Université_Mhamed_Bougara_de_BoumerdèsFaculté_des_Sciences_de_l’Ingénieur </v>
      </c>
    </row>
    <row r="1014" spans="1:7">
      <c r="A1014" s="21" t="s">
        <v>1378</v>
      </c>
      <c r="B1014" s="20" t="s">
        <v>918</v>
      </c>
      <c r="C1014" s="19" t="s">
        <v>1451</v>
      </c>
      <c r="D1014" s="19" t="s">
        <v>1379</v>
      </c>
      <c r="E1014" s="18" t="s">
        <v>850</v>
      </c>
      <c r="F1014" s="19" t="s">
        <v>851</v>
      </c>
      <c r="G1014" s="35" t="str">
        <f t="shared" si="11"/>
        <v>Université_Mhamed_Bougara_de_BoumerdèsFaculté_des_Sciences_Economiques,_Commerciales_et_des_Sciences_de_Gestion</v>
      </c>
    </row>
    <row r="1015" spans="1:7">
      <c r="A1015" s="21" t="s">
        <v>1378</v>
      </c>
      <c r="B1015" s="20" t="s">
        <v>918</v>
      </c>
      <c r="C1015" s="19" t="s">
        <v>1451</v>
      </c>
      <c r="D1015" s="19" t="s">
        <v>1379</v>
      </c>
      <c r="E1015" s="18" t="s">
        <v>850</v>
      </c>
      <c r="F1015" s="19" t="s">
        <v>852</v>
      </c>
      <c r="G1015" s="35" t="str">
        <f t="shared" si="11"/>
        <v>Université_Mhamed_Bougara_de_BoumerdèsFaculté_des_Sciences_Economiques,_Commerciales_et_des_Sciences_de_Gestion</v>
      </c>
    </row>
    <row r="1016" spans="1:7">
      <c r="A1016" s="21" t="s">
        <v>1378</v>
      </c>
      <c r="B1016" s="20" t="s">
        <v>918</v>
      </c>
      <c r="C1016" s="19" t="s">
        <v>1451</v>
      </c>
      <c r="D1016" s="19" t="s">
        <v>1379</v>
      </c>
      <c r="E1016" s="18" t="s">
        <v>850</v>
      </c>
      <c r="F1016" s="19" t="s">
        <v>854</v>
      </c>
      <c r="G1016" s="35" t="str">
        <f t="shared" si="11"/>
        <v>Université_Mhamed_Bougara_de_BoumerdèsFaculté_des_Sciences_Economiques,_Commerciales_et_des_Sciences_de_Gestion</v>
      </c>
    </row>
    <row r="1017" spans="1:7">
      <c r="A1017" s="21" t="s">
        <v>1378</v>
      </c>
      <c r="B1017" s="20" t="s">
        <v>918</v>
      </c>
      <c r="C1017" s="19" t="s">
        <v>1451</v>
      </c>
      <c r="D1017" s="19" t="s">
        <v>1379</v>
      </c>
      <c r="E1017" s="18" t="s">
        <v>1385</v>
      </c>
      <c r="F1017" s="19" t="s">
        <v>861</v>
      </c>
      <c r="G1017" s="35" t="str">
        <f t="shared" si="11"/>
        <v>Université_Mhamed_Bougara_de_BoumerdèsFaculté_des_Sciences </v>
      </c>
    </row>
    <row r="1018" spans="1:7">
      <c r="A1018" s="21" t="s">
        <v>1378</v>
      </c>
      <c r="B1018" s="20" t="s">
        <v>918</v>
      </c>
      <c r="C1018" s="19" t="s">
        <v>1451</v>
      </c>
      <c r="D1018" s="19" t="s">
        <v>1379</v>
      </c>
      <c r="E1018" s="18" t="s">
        <v>1385</v>
      </c>
      <c r="F1018" s="19" t="s">
        <v>878</v>
      </c>
      <c r="G1018" s="35" t="str">
        <f t="shared" si="11"/>
        <v>Université_Mhamed_Bougara_de_BoumerdèsFaculté_des_Sciences </v>
      </c>
    </row>
    <row r="1019" spans="1:7">
      <c r="A1019" s="21" t="s">
        <v>1378</v>
      </c>
      <c r="B1019" s="20" t="s">
        <v>918</v>
      </c>
      <c r="C1019" s="19" t="s">
        <v>1451</v>
      </c>
      <c r="D1019" s="19" t="s">
        <v>1379</v>
      </c>
      <c r="E1019" s="18" t="s">
        <v>1385</v>
      </c>
      <c r="F1019" s="19" t="s">
        <v>882</v>
      </c>
      <c r="G1019" s="35" t="str">
        <f t="shared" si="11"/>
        <v>Université_Mhamed_Bougara_de_BoumerdèsFaculté_des_Sciences </v>
      </c>
    </row>
    <row r="1020" spans="1:7">
      <c r="A1020" s="21" t="s">
        <v>1378</v>
      </c>
      <c r="B1020" s="20" t="s">
        <v>918</v>
      </c>
      <c r="C1020" s="19" t="s">
        <v>1451</v>
      </c>
      <c r="D1020" s="19" t="s">
        <v>1379</v>
      </c>
      <c r="E1020" s="18" t="s">
        <v>1385</v>
      </c>
      <c r="F1020" s="19" t="s">
        <v>884</v>
      </c>
      <c r="G1020" s="35" t="str">
        <f t="shared" si="11"/>
        <v>Université_Mhamed_Bougara_de_BoumerdèsFaculté_des_Sciences </v>
      </c>
    </row>
    <row r="1021" spans="1:7">
      <c r="A1021" s="21" t="s">
        <v>1378</v>
      </c>
      <c r="B1021" s="20" t="s">
        <v>918</v>
      </c>
      <c r="C1021" s="19" t="s">
        <v>1451</v>
      </c>
      <c r="D1021" s="19" t="s">
        <v>1379</v>
      </c>
      <c r="E1021" s="18" t="s">
        <v>1385</v>
      </c>
      <c r="F1021" s="19" t="s">
        <v>1063</v>
      </c>
      <c r="G1021" s="35" t="str">
        <f t="shared" si="11"/>
        <v>Université_Mhamed_Bougara_de_BoumerdèsFaculté_des_Sciences </v>
      </c>
    </row>
    <row r="1022" spans="1:7">
      <c r="A1022" s="21" t="s">
        <v>1378</v>
      </c>
      <c r="B1022" s="20" t="s">
        <v>918</v>
      </c>
      <c r="C1022" s="19" t="s">
        <v>1451</v>
      </c>
      <c r="D1022" s="19" t="s">
        <v>1379</v>
      </c>
      <c r="E1022" s="18" t="s">
        <v>1385</v>
      </c>
      <c r="F1022" s="19" t="s">
        <v>873</v>
      </c>
      <c r="G1022" s="35" t="str">
        <f t="shared" si="11"/>
        <v>Université_Mhamed_Bougara_de_BoumerdèsFaculté_des_Sciences </v>
      </c>
    </row>
    <row r="1023" spans="1:7">
      <c r="A1023" s="21" t="s">
        <v>1378</v>
      </c>
      <c r="B1023" s="20" t="s">
        <v>918</v>
      </c>
      <c r="C1023" s="19" t="s">
        <v>1451</v>
      </c>
      <c r="D1023" s="19" t="s">
        <v>1379</v>
      </c>
      <c r="E1023" s="18" t="s">
        <v>1396</v>
      </c>
      <c r="F1023" s="19" t="s">
        <v>1145</v>
      </c>
      <c r="G1023" s="35" t="str">
        <f t="shared" si="11"/>
        <v>Université_Mhamed_Bougara_de_BoumerdèsInstitut_de_Génie_Electrique_et_Electronique </v>
      </c>
    </row>
    <row r="1024" spans="1:7">
      <c r="A1024" s="21" t="s">
        <v>1378</v>
      </c>
      <c r="B1024" s="20" t="s">
        <v>918</v>
      </c>
      <c r="C1024" s="19" t="s">
        <v>1451</v>
      </c>
      <c r="D1024" s="19" t="s">
        <v>1379</v>
      </c>
      <c r="E1024" s="18" t="s">
        <v>1396</v>
      </c>
      <c r="F1024" s="19" t="s">
        <v>868</v>
      </c>
      <c r="G1024" s="35" t="str">
        <f t="shared" ref="G1024:G1087" si="12">CONCATENATE(SUBSTITUTE(C1024," ","_"),SUBSTITUTE(E1024," ","_"))</f>
        <v>Université_Mhamed_Bougara_de_BoumerdèsInstitut_de_Génie_Electrique_et_Electronique </v>
      </c>
    </row>
    <row r="1025" spans="1:7">
      <c r="A1025" s="21" t="s">
        <v>1378</v>
      </c>
      <c r="B1025" s="20" t="s">
        <v>918</v>
      </c>
      <c r="C1025" s="19" t="s">
        <v>1451</v>
      </c>
      <c r="D1025" s="19" t="s">
        <v>1379</v>
      </c>
      <c r="E1025" s="18" t="s">
        <v>1396</v>
      </c>
      <c r="F1025" s="19" t="s">
        <v>1397</v>
      </c>
      <c r="G1025" s="35" t="str">
        <f t="shared" si="12"/>
        <v>Université_Mhamed_Bougara_de_BoumerdèsInstitut_de_Génie_Electrique_et_Electronique </v>
      </c>
    </row>
    <row r="1026" spans="1:7">
      <c r="A1026" s="21" t="s">
        <v>1399</v>
      </c>
      <c r="B1026" s="20" t="s">
        <v>832</v>
      </c>
      <c r="C1026" s="19" t="s">
        <v>1400</v>
      </c>
      <c r="D1026" s="19" t="s">
        <v>1401</v>
      </c>
      <c r="E1026" s="18" t="s">
        <v>1406</v>
      </c>
      <c r="F1026" s="19" t="s">
        <v>938</v>
      </c>
      <c r="G1026" s="35" t="str">
        <f t="shared" si="12"/>
        <v>Université_Mohamed_Khider_de_BiskraFaculté__des_Sciences_Humaines_et_Sociales</v>
      </c>
    </row>
    <row r="1027" spans="1:7">
      <c r="A1027" s="21" t="s">
        <v>1399</v>
      </c>
      <c r="B1027" s="20" t="s">
        <v>832</v>
      </c>
      <c r="C1027" s="19" t="s">
        <v>1400</v>
      </c>
      <c r="D1027" s="19" t="s">
        <v>1401</v>
      </c>
      <c r="E1027" s="18" t="s">
        <v>1406</v>
      </c>
      <c r="F1027" s="19" t="s">
        <v>856</v>
      </c>
      <c r="G1027" s="35" t="str">
        <f t="shared" si="12"/>
        <v>Université_Mohamed_Khider_de_BiskraFaculté__des_Sciences_Humaines_et_Sociales</v>
      </c>
    </row>
    <row r="1028" spans="1:7">
      <c r="A1028" s="21" t="s">
        <v>1399</v>
      </c>
      <c r="B1028" s="20" t="s">
        <v>832</v>
      </c>
      <c r="C1028" s="19" t="s">
        <v>1400</v>
      </c>
      <c r="D1028" s="19" t="s">
        <v>1401</v>
      </c>
      <c r="E1028" s="18" t="s">
        <v>871</v>
      </c>
      <c r="F1028" s="19" t="s">
        <v>839</v>
      </c>
      <c r="G1028" s="35" t="str">
        <f t="shared" si="12"/>
        <v>Université_Mohamed_Khider_de_BiskraFaculté_de_Droit_et_des_Sciences_Politiques</v>
      </c>
    </row>
    <row r="1029" spans="1:7">
      <c r="A1029" s="21" t="s">
        <v>1399</v>
      </c>
      <c r="B1029" s="20" t="s">
        <v>832</v>
      </c>
      <c r="C1029" s="19" t="s">
        <v>1400</v>
      </c>
      <c r="D1029" s="19" t="s">
        <v>1401</v>
      </c>
      <c r="E1029" s="18" t="s">
        <v>871</v>
      </c>
      <c r="F1029" s="19" t="s">
        <v>855</v>
      </c>
      <c r="G1029" s="35" t="str">
        <f t="shared" si="12"/>
        <v>Université_Mohamed_Khider_de_BiskraFaculté_de_Droit_et_des_Sciences_Politiques</v>
      </c>
    </row>
    <row r="1030" spans="1:7">
      <c r="A1030" s="21" t="s">
        <v>1399</v>
      </c>
      <c r="B1030" s="20" t="s">
        <v>832</v>
      </c>
      <c r="C1030" s="19" t="s">
        <v>1400</v>
      </c>
      <c r="D1030" s="19" t="s">
        <v>1401</v>
      </c>
      <c r="E1030" s="18" t="s">
        <v>843</v>
      </c>
      <c r="F1030" s="19" t="s">
        <v>1407</v>
      </c>
      <c r="G1030" s="35" t="str">
        <f t="shared" si="12"/>
        <v>Université_Mohamed_Khider_de_BiskraFaculté_des_Lettres_et_des_Langues</v>
      </c>
    </row>
    <row r="1031" spans="1:7">
      <c r="A1031" s="21" t="s">
        <v>1399</v>
      </c>
      <c r="B1031" s="20" t="s">
        <v>832</v>
      </c>
      <c r="C1031" s="19" t="s">
        <v>1400</v>
      </c>
      <c r="D1031" s="19" t="s">
        <v>1401</v>
      </c>
      <c r="E1031" s="18" t="s">
        <v>843</v>
      </c>
      <c r="F1031" s="19" t="s">
        <v>1408</v>
      </c>
      <c r="G1031" s="35" t="str">
        <f t="shared" si="12"/>
        <v>Université_Mohamed_Khider_de_BiskraFaculté_des_Lettres_et_des_Langues</v>
      </c>
    </row>
    <row r="1032" spans="1:7">
      <c r="A1032" s="21" t="s">
        <v>1399</v>
      </c>
      <c r="B1032" s="20" t="s">
        <v>832</v>
      </c>
      <c r="C1032" s="19" t="s">
        <v>1400</v>
      </c>
      <c r="D1032" s="19" t="s">
        <v>1401</v>
      </c>
      <c r="E1032" s="18" t="s">
        <v>850</v>
      </c>
      <c r="F1032" s="19" t="s">
        <v>851</v>
      </c>
      <c r="G1032" s="35" t="str">
        <f t="shared" si="12"/>
        <v>Université_Mohamed_Khider_de_BiskraFaculté_des_Sciences_Economiques,_Commerciales_et_des_Sciences_de_Gestion</v>
      </c>
    </row>
    <row r="1033" spans="1:7">
      <c r="A1033" s="21" t="s">
        <v>1399</v>
      </c>
      <c r="B1033" s="20" t="s">
        <v>832</v>
      </c>
      <c r="C1033" s="19" t="s">
        <v>1400</v>
      </c>
      <c r="D1033" s="19" t="s">
        <v>1401</v>
      </c>
      <c r="E1033" s="18" t="s">
        <v>850</v>
      </c>
      <c r="F1033" s="19" t="s">
        <v>852</v>
      </c>
      <c r="G1033" s="35" t="str">
        <f t="shared" si="12"/>
        <v>Université_Mohamed_Khider_de_BiskraFaculté_des_Sciences_Economiques,_Commerciales_et_des_Sciences_de_Gestion</v>
      </c>
    </row>
    <row r="1034" spans="1:7">
      <c r="A1034" s="21" t="s">
        <v>1399</v>
      </c>
      <c r="B1034" s="20" t="s">
        <v>832</v>
      </c>
      <c r="C1034" s="19" t="s">
        <v>1400</v>
      </c>
      <c r="D1034" s="19" t="s">
        <v>1401</v>
      </c>
      <c r="E1034" s="18" t="s">
        <v>850</v>
      </c>
      <c r="F1034" s="19" t="s">
        <v>854</v>
      </c>
      <c r="G1034" s="35" t="str">
        <f t="shared" si="12"/>
        <v>Université_Mohamed_Khider_de_BiskraFaculté_des_Sciences_Economiques,_Commerciales_et_des_Sciences_de_Gestion</v>
      </c>
    </row>
    <row r="1035" spans="1:7">
      <c r="A1035" s="21" t="s">
        <v>1399</v>
      </c>
      <c r="B1035" s="20" t="s">
        <v>832</v>
      </c>
      <c r="C1035" s="19" t="s">
        <v>1400</v>
      </c>
      <c r="D1035" s="19" t="s">
        <v>1401</v>
      </c>
      <c r="E1035" s="18" t="s">
        <v>973</v>
      </c>
      <c r="F1035" s="19" t="s">
        <v>984</v>
      </c>
      <c r="G1035" s="35" t="str">
        <f t="shared" si="12"/>
        <v>Université_Mohamed_Khider_de_BiskraFaculté_des_Sciences_et_de_la_Technologie</v>
      </c>
    </row>
    <row r="1036" spans="1:7">
      <c r="A1036" s="21" t="s">
        <v>1399</v>
      </c>
      <c r="B1036" s="20" t="s">
        <v>832</v>
      </c>
      <c r="C1036" s="19" t="s">
        <v>1400</v>
      </c>
      <c r="D1036" s="19" t="s">
        <v>1401</v>
      </c>
      <c r="E1036" s="18" t="s">
        <v>973</v>
      </c>
      <c r="F1036" s="19" t="s">
        <v>1403</v>
      </c>
      <c r="G1036" s="35" t="str">
        <f t="shared" si="12"/>
        <v>Université_Mohamed_Khider_de_BiskraFaculté_des_Sciences_et_de_la_Technologie</v>
      </c>
    </row>
    <row r="1037" spans="1:7">
      <c r="A1037" s="21" t="s">
        <v>1399</v>
      </c>
      <c r="B1037" s="20" t="s">
        <v>832</v>
      </c>
      <c r="C1037" s="19" t="s">
        <v>1400</v>
      </c>
      <c r="D1037" s="19" t="s">
        <v>1401</v>
      </c>
      <c r="E1037" s="18" t="s">
        <v>973</v>
      </c>
      <c r="F1037" s="19" t="s">
        <v>1404</v>
      </c>
      <c r="G1037" s="35" t="str">
        <f t="shared" si="12"/>
        <v>Université_Mohamed_Khider_de_BiskraFaculté_des_Sciences_et_de_la_Technologie</v>
      </c>
    </row>
    <row r="1038" spans="1:7">
      <c r="A1038" s="21" t="s">
        <v>1399</v>
      </c>
      <c r="B1038" s="20" t="s">
        <v>832</v>
      </c>
      <c r="C1038" s="19" t="s">
        <v>1400</v>
      </c>
      <c r="D1038" s="19" t="s">
        <v>1401</v>
      </c>
      <c r="E1038" s="18" t="s">
        <v>973</v>
      </c>
      <c r="F1038" s="19" t="s">
        <v>842</v>
      </c>
      <c r="G1038" s="35" t="str">
        <f t="shared" si="12"/>
        <v>Université_Mohamed_Khider_de_BiskraFaculté_des_Sciences_et_de_la_Technologie</v>
      </c>
    </row>
    <row r="1039" spans="1:7">
      <c r="A1039" s="21" t="s">
        <v>1399</v>
      </c>
      <c r="B1039" s="20" t="s">
        <v>832</v>
      </c>
      <c r="C1039" s="19" t="s">
        <v>1400</v>
      </c>
      <c r="D1039" s="19" t="s">
        <v>1401</v>
      </c>
      <c r="E1039" s="18" t="s">
        <v>973</v>
      </c>
      <c r="F1039" s="19" t="s">
        <v>929</v>
      </c>
      <c r="G1039" s="35" t="str">
        <f t="shared" si="12"/>
        <v>Université_Mohamed_Khider_de_BiskraFaculté_des_Sciences_et_de_la_Technologie</v>
      </c>
    </row>
    <row r="1040" spans="1:7">
      <c r="A1040" s="21" t="s">
        <v>1399</v>
      </c>
      <c r="B1040" s="20" t="s">
        <v>832</v>
      </c>
      <c r="C1040" s="19" t="s">
        <v>1400</v>
      </c>
      <c r="D1040" s="19" t="s">
        <v>1401</v>
      </c>
      <c r="E1040" s="18" t="s">
        <v>973</v>
      </c>
      <c r="F1040" s="19" t="s">
        <v>1409</v>
      </c>
      <c r="G1040" s="35" t="str">
        <f t="shared" si="12"/>
        <v>Université_Mohamed_Khider_de_BiskraFaculté_des_Sciences_et_de_la_Technologie</v>
      </c>
    </row>
    <row r="1041" spans="1:7">
      <c r="A1041" s="21" t="s">
        <v>1399</v>
      </c>
      <c r="B1041" s="20" t="s">
        <v>832</v>
      </c>
      <c r="C1041" s="19" t="s">
        <v>1400</v>
      </c>
      <c r="D1041" s="19" t="s">
        <v>1401</v>
      </c>
      <c r="E1041" s="18" t="s">
        <v>1402</v>
      </c>
      <c r="F1041" s="19" t="s">
        <v>836</v>
      </c>
      <c r="G1041" s="35" t="str">
        <f t="shared" si="12"/>
        <v>Université_Mohamed_Khider_de_BiskraFaculté_des_Sciences_Exactes,_des_Sciences_de_la_Nature_et_de_la_Vie</v>
      </c>
    </row>
    <row r="1042" spans="1:7">
      <c r="A1042" s="21" t="s">
        <v>1399</v>
      </c>
      <c r="B1042" s="20" t="s">
        <v>832</v>
      </c>
      <c r="C1042" s="19" t="s">
        <v>1400</v>
      </c>
      <c r="D1042" s="19" t="s">
        <v>1401</v>
      </c>
      <c r="E1042" s="18" t="s">
        <v>1402</v>
      </c>
      <c r="F1042" s="19" t="s">
        <v>1063</v>
      </c>
      <c r="G1042" s="35" t="str">
        <f t="shared" si="12"/>
        <v>Université_Mohamed_Khider_de_BiskraFaculté_des_Sciences_Exactes,_des_Sciences_de_la_Nature_et_de_la_Vie</v>
      </c>
    </row>
    <row r="1043" spans="1:7">
      <c r="A1043" s="21" t="s">
        <v>1399</v>
      </c>
      <c r="B1043" s="20" t="s">
        <v>832</v>
      </c>
      <c r="C1043" s="19" t="s">
        <v>1400</v>
      </c>
      <c r="D1043" s="19" t="s">
        <v>1401</v>
      </c>
      <c r="E1043" s="18" t="s">
        <v>1402</v>
      </c>
      <c r="F1043" s="19" t="s">
        <v>995</v>
      </c>
      <c r="G1043" s="35" t="str">
        <f t="shared" si="12"/>
        <v>Université_Mohamed_Khider_de_BiskraFaculté_des_Sciences_Exactes,_des_Sciences_de_la_Nature_et_de_la_Vie</v>
      </c>
    </row>
    <row r="1044" spans="1:7">
      <c r="A1044" s="21" t="s">
        <v>1399</v>
      </c>
      <c r="B1044" s="20" t="s">
        <v>832</v>
      </c>
      <c r="C1044" s="19" t="s">
        <v>1400</v>
      </c>
      <c r="D1044" s="19" t="s">
        <v>1401</v>
      </c>
      <c r="E1044" s="18" t="s">
        <v>1402</v>
      </c>
      <c r="F1044" s="19" t="s">
        <v>869</v>
      </c>
      <c r="G1044" s="35" t="str">
        <f t="shared" si="12"/>
        <v>Université_Mohamed_Khider_de_BiskraFaculté_des_Sciences_Exactes,_des_Sciences_de_la_Nature_et_de_la_Vie</v>
      </c>
    </row>
    <row r="1045" spans="1:7">
      <c r="A1045" s="21" t="s">
        <v>1399</v>
      </c>
      <c r="B1045" s="20" t="s">
        <v>832</v>
      </c>
      <c r="C1045" s="19" t="s">
        <v>1400</v>
      </c>
      <c r="D1045" s="19" t="s">
        <v>1401</v>
      </c>
      <c r="E1045" s="18" t="s">
        <v>1402</v>
      </c>
      <c r="F1045" s="19" t="s">
        <v>853</v>
      </c>
      <c r="G1045" s="35" t="str">
        <f t="shared" si="12"/>
        <v>Université_Mohamed_Khider_de_BiskraFaculté_des_Sciences_Exactes,_des_Sciences_de_la_Nature_et_de_la_Vie</v>
      </c>
    </row>
    <row r="1046" spans="1:7">
      <c r="A1046" s="21" t="s">
        <v>1399</v>
      </c>
      <c r="B1046" s="20" t="s">
        <v>832</v>
      </c>
      <c r="C1046" s="19" t="s">
        <v>1400</v>
      </c>
      <c r="D1046" s="19" t="s">
        <v>1401</v>
      </c>
      <c r="E1046" s="18" t="s">
        <v>1402</v>
      </c>
      <c r="F1046" s="19" t="s">
        <v>1405</v>
      </c>
      <c r="G1046" s="35" t="str">
        <f t="shared" si="12"/>
        <v>Université_Mohamed_Khider_de_BiskraFaculté_des_Sciences_Exactes,_des_Sciences_de_la_Nature_et_de_la_Vie</v>
      </c>
    </row>
    <row r="1047" spans="1:7">
      <c r="A1047" s="21" t="s">
        <v>1399</v>
      </c>
      <c r="B1047" s="20" t="s">
        <v>832</v>
      </c>
      <c r="C1047" s="19" t="s">
        <v>1400</v>
      </c>
      <c r="D1047" s="19" t="s">
        <v>1401</v>
      </c>
      <c r="E1047" s="18" t="s">
        <v>999</v>
      </c>
      <c r="F1047" s="36"/>
      <c r="G1047" s="35" t="str">
        <f t="shared" si="12"/>
        <v>Université_Mohamed_Khider_de_BiskraInstitut_des_Sciences_et_Techniques_des_Activités_Physiques_et_Sportifs</v>
      </c>
    </row>
    <row r="1048" spans="1:7">
      <c r="A1048" s="23" t="s">
        <v>1410</v>
      </c>
      <c r="B1048" s="24" t="s">
        <v>918</v>
      </c>
      <c r="C1048" s="24" t="s">
        <v>1411</v>
      </c>
      <c r="D1048" s="24" t="s">
        <v>1412</v>
      </c>
      <c r="E1048" s="18" t="s">
        <v>871</v>
      </c>
      <c r="F1048" s="19" t="s">
        <v>1419</v>
      </c>
      <c r="G1048" s="35" t="str">
        <f t="shared" si="12"/>
        <v>Université_Mouloud_Maameri_de_Tizi_OuzouFaculté_de_Droit_et_des_Sciences_Politiques</v>
      </c>
    </row>
    <row r="1049" spans="1:7">
      <c r="A1049" s="24" t="s">
        <v>1410</v>
      </c>
      <c r="B1049" s="24" t="s">
        <v>918</v>
      </c>
      <c r="C1049" s="24" t="s">
        <v>1411</v>
      </c>
      <c r="D1049" s="24" t="s">
        <v>1412</v>
      </c>
      <c r="E1049" s="18" t="s">
        <v>871</v>
      </c>
      <c r="F1049" s="19" t="s">
        <v>1421</v>
      </c>
      <c r="G1049" s="35" t="str">
        <f t="shared" si="12"/>
        <v>Université_Mouloud_Maameri_de_Tizi_OuzouFaculté_de_Droit_et_des_Sciences_Politiques</v>
      </c>
    </row>
    <row r="1050" spans="1:7">
      <c r="A1050" s="24" t="s">
        <v>1410</v>
      </c>
      <c r="B1050" s="24" t="s">
        <v>918</v>
      </c>
      <c r="C1050" s="24" t="s">
        <v>1411</v>
      </c>
      <c r="D1050" s="24" t="s">
        <v>1412</v>
      </c>
      <c r="E1050" s="18" t="s">
        <v>1414</v>
      </c>
      <c r="F1050" s="19" t="s">
        <v>984</v>
      </c>
      <c r="G1050" s="35" t="str">
        <f t="shared" si="12"/>
        <v>Université_Mouloud_Maameri_de_Tizi_OuzouFaculté_de_Génie_de_la_Construction </v>
      </c>
    </row>
    <row r="1051" spans="1:7">
      <c r="A1051" s="24" t="s">
        <v>1410</v>
      </c>
      <c r="B1051" s="24" t="s">
        <v>918</v>
      </c>
      <c r="C1051" s="24" t="s">
        <v>1411</v>
      </c>
      <c r="D1051" s="24" t="s">
        <v>1412</v>
      </c>
      <c r="E1051" s="18" t="s">
        <v>1414</v>
      </c>
      <c r="F1051" s="19" t="s">
        <v>1157</v>
      </c>
      <c r="G1051" s="35" t="str">
        <f t="shared" si="12"/>
        <v>Université_Mouloud_Maameri_de_Tizi_OuzouFaculté_de_Génie_de_la_Construction </v>
      </c>
    </row>
    <row r="1052" spans="1:7">
      <c r="A1052" s="24" t="s">
        <v>1410</v>
      </c>
      <c r="B1052" s="24" t="s">
        <v>918</v>
      </c>
      <c r="C1052" s="24" t="s">
        <v>1411</v>
      </c>
      <c r="D1052" s="24" t="s">
        <v>1412</v>
      </c>
      <c r="E1052" s="18" t="s">
        <v>1414</v>
      </c>
      <c r="F1052" s="19" t="s">
        <v>929</v>
      </c>
      <c r="G1052" s="35" t="str">
        <f t="shared" si="12"/>
        <v>Université_Mouloud_Maameri_de_Tizi_OuzouFaculté_de_Génie_de_la_Construction </v>
      </c>
    </row>
    <row r="1053" spans="1:7">
      <c r="A1053" s="24" t="s">
        <v>1410</v>
      </c>
      <c r="B1053" s="24" t="s">
        <v>918</v>
      </c>
      <c r="C1053" s="24" t="s">
        <v>1411</v>
      </c>
      <c r="D1053" s="24" t="s">
        <v>1412</v>
      </c>
      <c r="E1053" s="18" t="s">
        <v>916</v>
      </c>
      <c r="F1053" s="19" t="s">
        <v>1009</v>
      </c>
      <c r="G1053" s="35" t="str">
        <f t="shared" si="12"/>
        <v>Université_Mouloud_Maameri_de_Tizi_OuzouFaculté_de_Médecine</v>
      </c>
    </row>
    <row r="1054" spans="1:7">
      <c r="A1054" s="24" t="s">
        <v>1410</v>
      </c>
      <c r="B1054" s="24" t="s">
        <v>918</v>
      </c>
      <c r="C1054" s="24" t="s">
        <v>1411</v>
      </c>
      <c r="D1054" s="24" t="s">
        <v>1412</v>
      </c>
      <c r="E1054" s="18" t="s">
        <v>916</v>
      </c>
      <c r="F1054" s="19" t="s">
        <v>1015</v>
      </c>
      <c r="G1054" s="35" t="str">
        <f t="shared" si="12"/>
        <v>Université_Mouloud_Maameri_de_Tizi_OuzouFaculté_de_Médecine</v>
      </c>
    </row>
    <row r="1055" spans="1:7">
      <c r="A1055" s="24" t="s">
        <v>1410</v>
      </c>
      <c r="B1055" s="24" t="s">
        <v>918</v>
      </c>
      <c r="C1055" s="24" t="s">
        <v>1411</v>
      </c>
      <c r="D1055" s="24" t="s">
        <v>1412</v>
      </c>
      <c r="E1055" s="18" t="s">
        <v>916</v>
      </c>
      <c r="F1055" s="19" t="s">
        <v>1017</v>
      </c>
      <c r="G1055" s="35" t="str">
        <f t="shared" si="12"/>
        <v>Université_Mouloud_Maameri_de_Tizi_OuzouFaculté_de_Médecine</v>
      </c>
    </row>
    <row r="1056" spans="1:7">
      <c r="A1056" s="24" t="s">
        <v>1410</v>
      </c>
      <c r="B1056" s="24" t="s">
        <v>918</v>
      </c>
      <c r="C1056" s="24" t="s">
        <v>1411</v>
      </c>
      <c r="D1056" s="24" t="s">
        <v>1412</v>
      </c>
      <c r="E1056" s="18" t="s">
        <v>880</v>
      </c>
      <c r="F1056" s="19" t="s">
        <v>1416</v>
      </c>
      <c r="G1056" s="35" t="str">
        <f t="shared" si="12"/>
        <v>Université_Mouloud_Maameri_de_Tizi_OuzouFaculté_des_Lettres_et_Langues </v>
      </c>
    </row>
    <row r="1057" spans="1:7">
      <c r="A1057" s="24" t="s">
        <v>1410</v>
      </c>
      <c r="B1057" s="24" t="s">
        <v>918</v>
      </c>
      <c r="C1057" s="24" t="s">
        <v>1411</v>
      </c>
      <c r="D1057" s="24" t="s">
        <v>1412</v>
      </c>
      <c r="E1057" s="18" t="s">
        <v>880</v>
      </c>
      <c r="F1057" s="19" t="s">
        <v>862</v>
      </c>
      <c r="G1057" s="35" t="str">
        <f t="shared" si="12"/>
        <v>Université_Mouloud_Maameri_de_Tizi_OuzouFaculté_des_Lettres_et_Langues </v>
      </c>
    </row>
    <row r="1058" spans="1:7">
      <c r="A1058" s="24" t="s">
        <v>1410</v>
      </c>
      <c r="B1058" s="24" t="s">
        <v>918</v>
      </c>
      <c r="C1058" s="24" t="s">
        <v>1411</v>
      </c>
      <c r="D1058" s="24" t="s">
        <v>1412</v>
      </c>
      <c r="E1058" s="18" t="s">
        <v>880</v>
      </c>
      <c r="F1058" s="19" t="s">
        <v>1417</v>
      </c>
      <c r="G1058" s="35" t="str">
        <f t="shared" si="12"/>
        <v>Université_Mouloud_Maameri_de_Tizi_OuzouFaculté_des_Lettres_et_Langues </v>
      </c>
    </row>
    <row r="1059" spans="1:7">
      <c r="A1059" s="24" t="s">
        <v>1410</v>
      </c>
      <c r="B1059" s="24" t="s">
        <v>918</v>
      </c>
      <c r="C1059" s="24" t="s">
        <v>1411</v>
      </c>
      <c r="D1059" s="24" t="s">
        <v>1412</v>
      </c>
      <c r="E1059" s="18" t="s">
        <v>880</v>
      </c>
      <c r="F1059" s="19" t="s">
        <v>1418</v>
      </c>
      <c r="G1059" s="35" t="str">
        <f t="shared" si="12"/>
        <v>Université_Mouloud_Maameri_de_Tizi_OuzouFaculté_des_Lettres_et_Langues </v>
      </c>
    </row>
    <row r="1060" spans="1:7">
      <c r="A1060" s="24" t="s">
        <v>1410</v>
      </c>
      <c r="B1060" s="24" t="s">
        <v>918</v>
      </c>
      <c r="C1060" s="24" t="s">
        <v>1411</v>
      </c>
      <c r="D1060" s="24" t="s">
        <v>1412</v>
      </c>
      <c r="E1060" s="18" t="s">
        <v>1413</v>
      </c>
      <c r="F1060" s="19" t="s">
        <v>897</v>
      </c>
      <c r="G1060" s="35" t="str">
        <f t="shared" si="12"/>
        <v>Université_Mouloud_Maameri_de_Tizi_OuzouFaculté_des_Sciences_Biologiques_et_Sciences_Agronomiques</v>
      </c>
    </row>
    <row r="1061" spans="1:7">
      <c r="A1061" s="24" t="s">
        <v>1410</v>
      </c>
      <c r="B1061" s="24" t="s">
        <v>918</v>
      </c>
      <c r="C1061" s="24" t="s">
        <v>1411</v>
      </c>
      <c r="D1061" s="24" t="s">
        <v>1412</v>
      </c>
      <c r="E1061" s="18" t="s">
        <v>1413</v>
      </c>
      <c r="F1061" s="19" t="s">
        <v>861</v>
      </c>
      <c r="G1061" s="35" t="str">
        <f t="shared" si="12"/>
        <v>Université_Mouloud_Maameri_de_Tizi_OuzouFaculté_des_Sciences_Biologiques_et_Sciences_Agronomiques</v>
      </c>
    </row>
    <row r="1062" spans="1:7">
      <c r="A1062" s="24" t="s">
        <v>1410</v>
      </c>
      <c r="B1062" s="24" t="s">
        <v>918</v>
      </c>
      <c r="C1062" s="24" t="s">
        <v>1411</v>
      </c>
      <c r="D1062" s="24" t="s">
        <v>1412</v>
      </c>
      <c r="E1062" s="18" t="s">
        <v>850</v>
      </c>
      <c r="F1062" s="19" t="s">
        <v>851</v>
      </c>
      <c r="G1062" s="35" t="str">
        <f t="shared" si="12"/>
        <v>Université_Mouloud_Maameri_de_Tizi_OuzouFaculté_des_Sciences_Economiques,_Commerciales_et_des_Sciences_de_Gestion</v>
      </c>
    </row>
    <row r="1063" spans="1:7">
      <c r="A1063" s="24" t="s">
        <v>1410</v>
      </c>
      <c r="B1063" s="24" t="s">
        <v>918</v>
      </c>
      <c r="C1063" s="24" t="s">
        <v>1411</v>
      </c>
      <c r="D1063" s="24" t="s">
        <v>1412</v>
      </c>
      <c r="E1063" s="18" t="s">
        <v>850</v>
      </c>
      <c r="F1063" s="19" t="s">
        <v>852</v>
      </c>
      <c r="G1063" s="35" t="str">
        <f t="shared" si="12"/>
        <v>Université_Mouloud_Maameri_de_Tizi_OuzouFaculté_des_Sciences_Economiques,_Commerciales_et_des_Sciences_de_Gestion</v>
      </c>
    </row>
    <row r="1064" spans="1:7">
      <c r="A1064" s="24" t="s">
        <v>1410</v>
      </c>
      <c r="B1064" s="24" t="s">
        <v>918</v>
      </c>
      <c r="C1064" s="24" t="s">
        <v>1411</v>
      </c>
      <c r="D1064" s="24" t="s">
        <v>1412</v>
      </c>
      <c r="E1064" s="18" t="s">
        <v>850</v>
      </c>
      <c r="F1064" s="19" t="s">
        <v>854</v>
      </c>
      <c r="G1064" s="35" t="str">
        <f t="shared" si="12"/>
        <v>Université_Mouloud_Maameri_de_Tizi_OuzouFaculté_des_Sciences_Economiques,_Commerciales_et_des_Sciences_de_Gestion</v>
      </c>
    </row>
    <row r="1065" spans="1:7">
      <c r="A1065" s="24" t="s">
        <v>1410</v>
      </c>
      <c r="B1065" s="24" t="s">
        <v>918</v>
      </c>
      <c r="C1065" s="24" t="s">
        <v>1411</v>
      </c>
      <c r="D1065" s="24" t="s">
        <v>1412</v>
      </c>
      <c r="E1065" s="18" t="s">
        <v>870</v>
      </c>
      <c r="F1065" s="19" t="s">
        <v>1420</v>
      </c>
      <c r="G1065" s="35" t="str">
        <f t="shared" si="12"/>
        <v>Université_Mouloud_Maameri_de_Tizi_OuzouFaculté_des_Sciences_Humaines_et_Sociales</v>
      </c>
    </row>
    <row r="1066" spans="1:7" ht="14.25" customHeight="1">
      <c r="A1066" s="24" t="s">
        <v>1410</v>
      </c>
      <c r="B1066" s="24" t="s">
        <v>918</v>
      </c>
      <c r="C1066" s="24" t="s">
        <v>1411</v>
      </c>
      <c r="D1066" s="24" t="s">
        <v>1412</v>
      </c>
      <c r="E1066" s="18" t="s">
        <v>870</v>
      </c>
      <c r="F1066" s="19" t="s">
        <v>998</v>
      </c>
      <c r="G1066" s="35" t="str">
        <f t="shared" si="12"/>
        <v>Université_Mouloud_Maameri_de_Tizi_OuzouFaculté_des_Sciences_Humaines_et_Sociales</v>
      </c>
    </row>
    <row r="1067" spans="1:7">
      <c r="A1067" s="24" t="s">
        <v>1410</v>
      </c>
      <c r="B1067" s="24" t="s">
        <v>918</v>
      </c>
      <c r="C1067" s="24" t="s">
        <v>1411</v>
      </c>
      <c r="D1067" s="24" t="s">
        <v>1412</v>
      </c>
      <c r="E1067" s="18" t="s">
        <v>870</v>
      </c>
      <c r="F1067" s="19" t="s">
        <v>1107</v>
      </c>
      <c r="G1067" s="35" t="str">
        <f t="shared" si="12"/>
        <v>Université_Mouloud_Maameri_de_Tizi_OuzouFaculté_des_Sciences_Humaines_et_Sociales</v>
      </c>
    </row>
    <row r="1068" spans="1:7">
      <c r="A1068" s="24" t="s">
        <v>1410</v>
      </c>
      <c r="B1068" s="24" t="s">
        <v>918</v>
      </c>
      <c r="C1068" s="24" t="s">
        <v>1411</v>
      </c>
      <c r="D1068" s="24" t="s">
        <v>1412</v>
      </c>
      <c r="E1068" s="18" t="s">
        <v>1385</v>
      </c>
      <c r="F1068" s="19" t="s">
        <v>878</v>
      </c>
      <c r="G1068" s="35" t="str">
        <f t="shared" si="12"/>
        <v>Université_Mouloud_Maameri_de_Tizi_OuzouFaculté_des_Sciences </v>
      </c>
    </row>
    <row r="1069" spans="1:7">
      <c r="A1069" s="24" t="s">
        <v>1410</v>
      </c>
      <c r="B1069" s="24" t="s">
        <v>918</v>
      </c>
      <c r="C1069" s="24" t="s">
        <v>1411</v>
      </c>
      <c r="D1069" s="24" t="s">
        <v>1412</v>
      </c>
      <c r="E1069" s="18" t="s">
        <v>1385</v>
      </c>
      <c r="F1069" s="19" t="s">
        <v>1013</v>
      </c>
      <c r="G1069" s="35" t="str">
        <f t="shared" si="12"/>
        <v>Université_Mouloud_Maameri_de_Tizi_OuzouFaculté_des_Sciences </v>
      </c>
    </row>
    <row r="1070" spans="1:7">
      <c r="A1070" s="24" t="s">
        <v>1410</v>
      </c>
      <c r="B1070" s="24" t="s">
        <v>918</v>
      </c>
      <c r="C1070" s="24" t="s">
        <v>1411</v>
      </c>
      <c r="D1070" s="24" t="s">
        <v>1412</v>
      </c>
      <c r="E1070" s="18" t="s">
        <v>1385</v>
      </c>
      <c r="F1070" s="19" t="s">
        <v>882</v>
      </c>
      <c r="G1070" s="35" t="str">
        <f t="shared" si="12"/>
        <v>Université_Mouloud_Maameri_de_Tizi_OuzouFaculté_des_Sciences </v>
      </c>
    </row>
    <row r="1071" spans="1:7">
      <c r="A1071" s="24" t="s">
        <v>1410</v>
      </c>
      <c r="B1071" s="24" t="s">
        <v>918</v>
      </c>
      <c r="C1071" s="24" t="s">
        <v>1411</v>
      </c>
      <c r="D1071" s="24" t="s">
        <v>1412</v>
      </c>
      <c r="E1071" s="18" t="s">
        <v>1415</v>
      </c>
      <c r="F1071" s="19" t="s">
        <v>1218</v>
      </c>
      <c r="G1071" s="35" t="str">
        <f t="shared" si="12"/>
        <v>Université_Mouloud_Maameri_de_Tizi_OuzouFaculté_Génie_Electrique_et_Informatique </v>
      </c>
    </row>
    <row r="1072" spans="1:7">
      <c r="A1072" s="24" t="s">
        <v>1410</v>
      </c>
      <c r="B1072" s="24" t="s">
        <v>918</v>
      </c>
      <c r="C1072" s="24" t="s">
        <v>1411</v>
      </c>
      <c r="D1072" s="24" t="s">
        <v>1412</v>
      </c>
      <c r="E1072" s="18" t="s">
        <v>1415</v>
      </c>
      <c r="F1072" s="19" t="s">
        <v>985</v>
      </c>
      <c r="G1072" s="35" t="str">
        <f t="shared" si="12"/>
        <v>Université_Mouloud_Maameri_de_Tizi_OuzouFaculté_Génie_Electrique_et_Informatique </v>
      </c>
    </row>
    <row r="1073" spans="1:7">
      <c r="A1073" s="24" t="s">
        <v>1410</v>
      </c>
      <c r="B1073" s="24" t="s">
        <v>918</v>
      </c>
      <c r="C1073" s="24" t="s">
        <v>1411</v>
      </c>
      <c r="D1073" s="24" t="s">
        <v>1412</v>
      </c>
      <c r="E1073" s="18" t="s">
        <v>1415</v>
      </c>
      <c r="F1073" s="19" t="s">
        <v>986</v>
      </c>
      <c r="G1073" s="35" t="str">
        <f t="shared" si="12"/>
        <v>Université_Mouloud_Maameri_de_Tizi_OuzouFaculté_Génie_Electrique_et_Informatique </v>
      </c>
    </row>
    <row r="1074" spans="1:7">
      <c r="A1074" s="24" t="s">
        <v>1410</v>
      </c>
      <c r="B1074" s="24" t="s">
        <v>918</v>
      </c>
      <c r="C1074" s="24" t="s">
        <v>1411</v>
      </c>
      <c r="D1074" s="24" t="s">
        <v>1412</v>
      </c>
      <c r="E1074" s="18" t="s">
        <v>1415</v>
      </c>
      <c r="F1074" s="19" t="s">
        <v>836</v>
      </c>
      <c r="G1074" s="35" t="str">
        <f t="shared" si="12"/>
        <v>Université_Mouloud_Maameri_de_Tizi_OuzouFaculté_Génie_Electrique_et_Informatique </v>
      </c>
    </row>
    <row r="1075" spans="1:7">
      <c r="A1075" s="24" t="s">
        <v>1422</v>
      </c>
      <c r="B1075" s="24" t="s">
        <v>918</v>
      </c>
      <c r="C1075" s="24" t="s">
        <v>1478</v>
      </c>
      <c r="D1075" s="24" t="s">
        <v>1423</v>
      </c>
      <c r="E1075" s="24" t="s">
        <v>916</v>
      </c>
      <c r="F1075" s="24" t="s">
        <v>946</v>
      </c>
      <c r="G1075" s="35" t="str">
        <f t="shared" si="12"/>
        <v>Université_Saâd_Dahlab_de_Blida_1Faculté_de_Médecine</v>
      </c>
    </row>
    <row r="1076" spans="1:7">
      <c r="A1076" s="24" t="s">
        <v>1422</v>
      </c>
      <c r="B1076" s="24" t="s">
        <v>918</v>
      </c>
      <c r="C1076" s="24" t="s">
        <v>1478</v>
      </c>
      <c r="D1076" s="24" t="s">
        <v>1423</v>
      </c>
      <c r="E1076" s="24" t="s">
        <v>916</v>
      </c>
      <c r="F1076" s="24" t="s">
        <v>1473</v>
      </c>
      <c r="G1076" s="35" t="str">
        <f t="shared" si="12"/>
        <v>Université_Saâd_Dahlab_de_Blida_1Faculté_de_Médecine</v>
      </c>
    </row>
    <row r="1077" spans="1:7">
      <c r="A1077" s="24" t="s">
        <v>1422</v>
      </c>
      <c r="B1077" s="24" t="s">
        <v>918</v>
      </c>
      <c r="C1077" s="24" t="s">
        <v>1478</v>
      </c>
      <c r="D1077" s="24" t="s">
        <v>1423</v>
      </c>
      <c r="E1077" s="24" t="s">
        <v>916</v>
      </c>
      <c r="F1077" s="24" t="s">
        <v>1036</v>
      </c>
      <c r="G1077" s="35" t="str">
        <f t="shared" si="12"/>
        <v>Université_Saâd_Dahlab_de_Blida_1Faculté_de_Médecine</v>
      </c>
    </row>
    <row r="1078" spans="1:7">
      <c r="A1078" s="24" t="s">
        <v>1422</v>
      </c>
      <c r="B1078" s="24" t="s">
        <v>918</v>
      </c>
      <c r="C1078" s="24" t="s">
        <v>1478</v>
      </c>
      <c r="D1078" s="24" t="s">
        <v>1423</v>
      </c>
      <c r="E1078" s="24" t="s">
        <v>1467</v>
      </c>
      <c r="F1078" s="24" t="s">
        <v>1468</v>
      </c>
      <c r="G1078" s="35" t="str">
        <f t="shared" si="12"/>
        <v>Université_Saâd_Dahlab_de_Blida_1Faculté_de_technologie</v>
      </c>
    </row>
    <row r="1079" spans="1:7">
      <c r="A1079" s="24" t="s">
        <v>1422</v>
      </c>
      <c r="B1079" s="24" t="s">
        <v>918</v>
      </c>
      <c r="C1079" s="24" t="s">
        <v>1478</v>
      </c>
      <c r="D1079" s="24" t="s">
        <v>1423</v>
      </c>
      <c r="E1079" s="24" t="s">
        <v>1467</v>
      </c>
      <c r="F1079" s="24" t="s">
        <v>1469</v>
      </c>
      <c r="G1079" s="35" t="str">
        <f t="shared" si="12"/>
        <v>Université_Saâd_Dahlab_de_Blida_1Faculté_de_technologie</v>
      </c>
    </row>
    <row r="1080" spans="1:7">
      <c r="A1080" s="24" t="s">
        <v>1422</v>
      </c>
      <c r="B1080" s="24" t="s">
        <v>918</v>
      </c>
      <c r="C1080" s="24" t="s">
        <v>1478</v>
      </c>
      <c r="D1080" s="24" t="s">
        <v>1423</v>
      </c>
      <c r="E1080" s="24" t="s">
        <v>1467</v>
      </c>
      <c r="F1080" s="24" t="s">
        <v>886</v>
      </c>
      <c r="G1080" s="35" t="str">
        <f t="shared" si="12"/>
        <v>Université_Saâd_Dahlab_de_Blida_1Faculté_de_technologie</v>
      </c>
    </row>
    <row r="1081" spans="1:7">
      <c r="A1081" s="24" t="s">
        <v>1422</v>
      </c>
      <c r="B1081" s="24" t="s">
        <v>918</v>
      </c>
      <c r="C1081" s="24" t="s">
        <v>1478</v>
      </c>
      <c r="D1081" s="24" t="s">
        <v>1423</v>
      </c>
      <c r="E1081" s="24" t="s">
        <v>1467</v>
      </c>
      <c r="F1081" s="24" t="s">
        <v>1470</v>
      </c>
      <c r="G1081" s="35" t="str">
        <f t="shared" si="12"/>
        <v>Université_Saâd_Dahlab_de_Blida_1Faculté_de_technologie</v>
      </c>
    </row>
    <row r="1082" spans="1:7">
      <c r="A1082" s="24" t="s">
        <v>1422</v>
      </c>
      <c r="B1082" s="24" t="s">
        <v>918</v>
      </c>
      <c r="C1082" s="24" t="s">
        <v>1478</v>
      </c>
      <c r="D1082" s="24" t="s">
        <v>1423</v>
      </c>
      <c r="E1082" s="24" t="s">
        <v>1467</v>
      </c>
      <c r="F1082" s="24" t="s">
        <v>1471</v>
      </c>
      <c r="G1082" s="35" t="str">
        <f t="shared" si="12"/>
        <v>Université_Saâd_Dahlab_de_Blida_1Faculté_de_technologie</v>
      </c>
    </row>
    <row r="1083" spans="1:7">
      <c r="A1083" s="24" t="s">
        <v>1422</v>
      </c>
      <c r="B1083" s="24" t="s">
        <v>918</v>
      </c>
      <c r="C1083" s="24" t="s">
        <v>1478</v>
      </c>
      <c r="D1083" s="24" t="s">
        <v>1423</v>
      </c>
      <c r="E1083" s="24" t="s">
        <v>1467</v>
      </c>
      <c r="F1083" s="24" t="s">
        <v>1472</v>
      </c>
      <c r="G1083" s="35" t="str">
        <f t="shared" si="12"/>
        <v>Université_Saâd_Dahlab_de_Blida_1Faculté_de_technologie</v>
      </c>
    </row>
    <row r="1084" spans="1:7">
      <c r="A1084" s="24" t="s">
        <v>1422</v>
      </c>
      <c r="B1084" s="24" t="s">
        <v>918</v>
      </c>
      <c r="C1084" s="24" t="s">
        <v>1478</v>
      </c>
      <c r="D1084" s="24" t="s">
        <v>1423</v>
      </c>
      <c r="E1084" s="24" t="s">
        <v>1466</v>
      </c>
      <c r="F1084" s="38" t="s">
        <v>940</v>
      </c>
      <c r="G1084" s="35" t="str">
        <f t="shared" si="12"/>
        <v>Université_Saâd_Dahlab_de_Blida_1Faculté_des_sciences</v>
      </c>
    </row>
    <row r="1085" spans="1:7">
      <c r="A1085" s="24" t="s">
        <v>1422</v>
      </c>
      <c r="B1085" s="24" t="s">
        <v>918</v>
      </c>
      <c r="C1085" s="24" t="s">
        <v>1478</v>
      </c>
      <c r="D1085" s="24" t="s">
        <v>1423</v>
      </c>
      <c r="E1085" s="24" t="s">
        <v>1466</v>
      </c>
      <c r="F1085" s="24" t="s">
        <v>945</v>
      </c>
      <c r="G1085" s="35" t="str">
        <f t="shared" si="12"/>
        <v>Université_Saâd_Dahlab_de_Blida_1Faculté_des_sciences</v>
      </c>
    </row>
    <row r="1086" spans="1:7">
      <c r="A1086" s="24" t="s">
        <v>1422</v>
      </c>
      <c r="B1086" s="24" t="s">
        <v>918</v>
      </c>
      <c r="C1086" s="24" t="s">
        <v>1478</v>
      </c>
      <c r="D1086" s="24" t="s">
        <v>1423</v>
      </c>
      <c r="E1086" s="24" t="s">
        <v>1466</v>
      </c>
      <c r="F1086" s="24" t="s">
        <v>922</v>
      </c>
      <c r="G1086" s="35" t="str">
        <f t="shared" si="12"/>
        <v>Université_Saâd_Dahlab_de_Blida_1Faculté_des_sciences</v>
      </c>
    </row>
    <row r="1087" spans="1:7">
      <c r="A1087" s="24" t="s">
        <v>1422</v>
      </c>
      <c r="B1087" s="24" t="s">
        <v>918</v>
      </c>
      <c r="C1087" s="24" t="s">
        <v>1478</v>
      </c>
      <c r="D1087" s="24" t="s">
        <v>1423</v>
      </c>
      <c r="E1087" s="24" t="s">
        <v>1466</v>
      </c>
      <c r="F1087" s="24" t="s">
        <v>947</v>
      </c>
      <c r="G1087" s="35" t="str">
        <f t="shared" si="12"/>
        <v>Université_Saâd_Dahlab_de_Blida_1Faculté_des_sciences</v>
      </c>
    </row>
    <row r="1088" spans="1:7">
      <c r="A1088" s="24" t="s">
        <v>1422</v>
      </c>
      <c r="B1088" s="24" t="s">
        <v>918</v>
      </c>
      <c r="C1088" s="24" t="s">
        <v>1478</v>
      </c>
      <c r="D1088" s="24" t="s">
        <v>1423</v>
      </c>
      <c r="E1088" s="24" t="s">
        <v>1479</v>
      </c>
      <c r="F1088" s="24" t="s">
        <v>1474</v>
      </c>
      <c r="G1088" s="35" t="str">
        <f t="shared" ref="G1088:G1129" si="13">CONCATENATE(SUBSTITUTE(C1088," ","_"),SUBSTITUTE(E1088," ","_"))</f>
        <v>Université_Saâd_Dahlab_de_Blida_1Faculté_des_Sciences_de_la_Nature_et_de_la_Vie__</v>
      </c>
    </row>
    <row r="1089" spans="1:7">
      <c r="A1089" s="24" t="s">
        <v>1422</v>
      </c>
      <c r="B1089" s="24" t="s">
        <v>918</v>
      </c>
      <c r="C1089" s="24" t="s">
        <v>1478</v>
      </c>
      <c r="D1089" s="24" t="s">
        <v>1423</v>
      </c>
      <c r="E1089" s="24" t="s">
        <v>1479</v>
      </c>
      <c r="F1089" s="24" t="s">
        <v>1475</v>
      </c>
      <c r="G1089" s="35" t="str">
        <f t="shared" si="13"/>
        <v>Université_Saâd_Dahlab_de_Blida_1Faculté_des_Sciences_de_la_Nature_et_de_la_Vie__</v>
      </c>
    </row>
    <row r="1090" spans="1:7">
      <c r="A1090" s="24" t="s">
        <v>1422</v>
      </c>
      <c r="B1090" s="24" t="s">
        <v>918</v>
      </c>
      <c r="C1090" s="24" t="s">
        <v>1478</v>
      </c>
      <c r="D1090" s="24" t="s">
        <v>1423</v>
      </c>
      <c r="E1090" s="24" t="s">
        <v>1479</v>
      </c>
      <c r="F1090" s="24" t="s">
        <v>1476</v>
      </c>
      <c r="G1090" s="35" t="str">
        <f t="shared" si="13"/>
        <v>Université_Saâd_Dahlab_de_Blida_1Faculté_des_Sciences_de_la_Nature_et_de_la_Vie__</v>
      </c>
    </row>
    <row r="1091" spans="1:7">
      <c r="A1091" s="24" t="s">
        <v>1422</v>
      </c>
      <c r="B1091" s="24" t="s">
        <v>918</v>
      </c>
      <c r="C1091" s="24" t="s">
        <v>1478</v>
      </c>
      <c r="D1091" s="24" t="s">
        <v>1423</v>
      </c>
      <c r="E1091" s="24" t="s">
        <v>1479</v>
      </c>
      <c r="F1091" s="24" t="s">
        <v>1477</v>
      </c>
      <c r="G1091" s="35" t="str">
        <f t="shared" si="13"/>
        <v>Université_Saâd_Dahlab_de_Blida_1Faculté_des_Sciences_de_la_Nature_et_de_la_Vie__</v>
      </c>
    </row>
    <row r="1092" spans="1:7">
      <c r="A1092" s="24" t="s">
        <v>1422</v>
      </c>
      <c r="B1092" s="24" t="s">
        <v>918</v>
      </c>
      <c r="C1092" s="24" t="s">
        <v>1478</v>
      </c>
      <c r="D1092" s="24" t="s">
        <v>1423</v>
      </c>
      <c r="E1092" s="24" t="s">
        <v>1313</v>
      </c>
      <c r="F1092" s="24"/>
      <c r="G1092" s="35" t="str">
        <f t="shared" si="13"/>
        <v>Université_Saâd_Dahlab_de_Blida_1Institut_des_Sciences_Vétérinaires</v>
      </c>
    </row>
    <row r="1093" spans="1:7">
      <c r="A1093" s="41" t="s">
        <v>1424</v>
      </c>
      <c r="B1093" s="42" t="s">
        <v>892</v>
      </c>
      <c r="C1093" s="41" t="s">
        <v>1425</v>
      </c>
      <c r="D1093" s="41" t="s">
        <v>1426</v>
      </c>
      <c r="E1093" s="18" t="s">
        <v>840</v>
      </c>
      <c r="F1093" s="19" t="s">
        <v>1584</v>
      </c>
      <c r="G1093" s="35" t="str">
        <f t="shared" si="13"/>
        <v>Université_Tahar_Moulay_de_SaidaFaculté_de_Technologie</v>
      </c>
    </row>
    <row r="1094" spans="1:7">
      <c r="A1094" s="41" t="s">
        <v>1424</v>
      </c>
      <c r="B1094" s="42" t="s">
        <v>892</v>
      </c>
      <c r="C1094" s="41" t="s">
        <v>1425</v>
      </c>
      <c r="D1094" s="41" t="s">
        <v>1426</v>
      </c>
      <c r="E1094" s="18" t="s">
        <v>840</v>
      </c>
      <c r="F1094" s="19" t="s">
        <v>1585</v>
      </c>
      <c r="G1094" s="35" t="str">
        <f t="shared" si="13"/>
        <v>Université_Tahar_Moulay_de_SaidaFaculté_de_Technologie</v>
      </c>
    </row>
    <row r="1095" spans="1:7">
      <c r="A1095" s="41" t="s">
        <v>1424</v>
      </c>
      <c r="B1095" s="42" t="s">
        <v>892</v>
      </c>
      <c r="C1095" s="41" t="s">
        <v>1425</v>
      </c>
      <c r="D1095" s="41" t="s">
        <v>1426</v>
      </c>
      <c r="E1095" s="18" t="s">
        <v>840</v>
      </c>
      <c r="F1095" s="19" t="s">
        <v>1227</v>
      </c>
      <c r="G1095" s="35" t="str">
        <f t="shared" si="13"/>
        <v>Université_Tahar_Moulay_de_SaidaFaculté_de_Technologie</v>
      </c>
    </row>
    <row r="1096" spans="1:7">
      <c r="A1096" s="41" t="s">
        <v>1424</v>
      </c>
      <c r="B1096" s="42" t="s">
        <v>892</v>
      </c>
      <c r="C1096" s="41" t="s">
        <v>1425</v>
      </c>
      <c r="D1096" s="41" t="s">
        <v>1426</v>
      </c>
      <c r="E1096" s="18" t="s">
        <v>840</v>
      </c>
      <c r="F1096" s="19" t="s">
        <v>1589</v>
      </c>
      <c r="G1096" s="35" t="str">
        <f t="shared" si="13"/>
        <v>Université_Tahar_Moulay_de_SaidaFaculté_de_Technologie</v>
      </c>
    </row>
    <row r="1097" spans="1:7">
      <c r="A1097" s="41" t="s">
        <v>1424</v>
      </c>
      <c r="B1097" s="42" t="s">
        <v>892</v>
      </c>
      <c r="C1097" s="41" t="s">
        <v>1425</v>
      </c>
      <c r="D1097" s="41" t="s">
        <v>1426</v>
      </c>
      <c r="E1097" s="18" t="s">
        <v>1064</v>
      </c>
      <c r="F1097" s="19" t="s">
        <v>1596</v>
      </c>
      <c r="G1097" s="35" t="str">
        <f t="shared" si="13"/>
        <v>Université_Tahar_Moulay_de_SaidaFaculté_des_Sciences_Sociales_et_Humaines</v>
      </c>
    </row>
    <row r="1098" spans="1:7">
      <c r="A1098" s="41" t="s">
        <v>1424</v>
      </c>
      <c r="B1098" s="42" t="s">
        <v>892</v>
      </c>
      <c r="C1098" s="41" t="s">
        <v>1425</v>
      </c>
      <c r="D1098" s="41" t="s">
        <v>1426</v>
      </c>
      <c r="E1098" s="18" t="s">
        <v>1064</v>
      </c>
      <c r="F1098" s="19" t="s">
        <v>1598</v>
      </c>
      <c r="G1098" s="35" t="str">
        <f t="shared" si="13"/>
        <v>Université_Tahar_Moulay_de_SaidaFaculté_des_Sciences_Sociales_et_Humaines</v>
      </c>
    </row>
    <row r="1099" spans="1:7">
      <c r="A1099" s="41" t="s">
        <v>1424</v>
      </c>
      <c r="B1099" s="42" t="s">
        <v>892</v>
      </c>
      <c r="C1099" s="41" t="s">
        <v>1425</v>
      </c>
      <c r="D1099" s="41" t="s">
        <v>1426</v>
      </c>
      <c r="E1099" s="18" t="s">
        <v>978</v>
      </c>
      <c r="F1099" s="19" t="s">
        <v>1588</v>
      </c>
      <c r="G1099" s="35" t="str">
        <f t="shared" si="13"/>
        <v>Université_Tahar_Moulay_de_SaidaFacultés_de_Droit_et_de_Science_Politique</v>
      </c>
    </row>
    <row r="1100" spans="1:7">
      <c r="A1100" s="41" t="s">
        <v>1424</v>
      </c>
      <c r="B1100" s="42" t="s">
        <v>892</v>
      </c>
      <c r="C1100" s="41" t="s">
        <v>1425</v>
      </c>
      <c r="D1100" s="41" t="s">
        <v>1426</v>
      </c>
      <c r="E1100" s="18" t="s">
        <v>978</v>
      </c>
      <c r="F1100" s="19" t="s">
        <v>1597</v>
      </c>
      <c r="G1100" s="35" t="str">
        <f t="shared" si="13"/>
        <v>Université_Tahar_Moulay_de_SaidaFacultés_de_Droit_et_de_Science_Politique</v>
      </c>
    </row>
    <row r="1101" spans="1:7">
      <c r="A1101" s="41" t="s">
        <v>1424</v>
      </c>
      <c r="B1101" s="42" t="s">
        <v>892</v>
      </c>
      <c r="C1101" s="41" t="s">
        <v>1425</v>
      </c>
      <c r="D1101" s="41" t="s">
        <v>1426</v>
      </c>
      <c r="E1101" s="18" t="s">
        <v>1428</v>
      </c>
      <c r="F1101" s="19" t="s">
        <v>1590</v>
      </c>
      <c r="G1101" s="35" t="str">
        <f t="shared" si="13"/>
        <v>Université_Tahar_Moulay_de_SaidaFacultés_des_Lettres_et_des_Langues_et_des_Arts</v>
      </c>
    </row>
    <row r="1102" spans="1:7">
      <c r="A1102" s="41" t="s">
        <v>1424</v>
      </c>
      <c r="B1102" s="42" t="s">
        <v>892</v>
      </c>
      <c r="C1102" s="41" t="s">
        <v>1425</v>
      </c>
      <c r="D1102" s="41" t="s">
        <v>1426</v>
      </c>
      <c r="E1102" s="18" t="s">
        <v>1428</v>
      </c>
      <c r="F1102" s="19" t="s">
        <v>1591</v>
      </c>
      <c r="G1102" s="35" t="str">
        <f t="shared" si="13"/>
        <v>Université_Tahar_Moulay_de_SaidaFacultés_des_Lettres_et_des_Langues_et_des_Arts</v>
      </c>
    </row>
    <row r="1103" spans="1:7">
      <c r="A1103" s="41" t="s">
        <v>1424</v>
      </c>
      <c r="B1103" s="42" t="s">
        <v>892</v>
      </c>
      <c r="C1103" s="41" t="s">
        <v>1425</v>
      </c>
      <c r="D1103" s="41" t="s">
        <v>1426</v>
      </c>
      <c r="E1103" s="18" t="s">
        <v>1428</v>
      </c>
      <c r="F1103" s="19" t="s">
        <v>1592</v>
      </c>
      <c r="G1103" s="35" t="str">
        <f t="shared" si="13"/>
        <v>Université_Tahar_Moulay_de_SaidaFacultés_des_Lettres_et_des_Langues_et_des_Arts</v>
      </c>
    </row>
    <row r="1104" spans="1:7">
      <c r="A1104" s="41" t="s">
        <v>1424</v>
      </c>
      <c r="B1104" s="42" t="s">
        <v>892</v>
      </c>
      <c r="C1104" s="41" t="s">
        <v>1425</v>
      </c>
      <c r="D1104" s="41" t="s">
        <v>1426</v>
      </c>
      <c r="E1104" s="18" t="s">
        <v>1428</v>
      </c>
      <c r="F1104" s="19" t="s">
        <v>1594</v>
      </c>
      <c r="G1104" s="35" t="str">
        <f t="shared" si="13"/>
        <v>Université_Tahar_Moulay_de_SaidaFacultés_des_Lettres_et_des_Langues_et_des_Arts</v>
      </c>
    </row>
    <row r="1105" spans="1:7">
      <c r="A1105" s="41" t="s">
        <v>1424</v>
      </c>
      <c r="B1105" s="42" t="s">
        <v>892</v>
      </c>
      <c r="C1105" s="41" t="s">
        <v>1425</v>
      </c>
      <c r="D1105" s="41" t="s">
        <v>1426</v>
      </c>
      <c r="E1105" s="18" t="s">
        <v>1427</v>
      </c>
      <c r="F1105" s="19" t="s">
        <v>1586</v>
      </c>
      <c r="G1105" s="35" t="str">
        <f t="shared" si="13"/>
        <v>Université_Tahar_Moulay_de_SaidaFacultés_des_Sciences</v>
      </c>
    </row>
    <row r="1106" spans="1:7">
      <c r="A1106" s="41" t="s">
        <v>1424</v>
      </c>
      <c r="B1106" s="42" t="s">
        <v>892</v>
      </c>
      <c r="C1106" s="41" t="s">
        <v>1425</v>
      </c>
      <c r="D1106" s="41" t="s">
        <v>1426</v>
      </c>
      <c r="E1106" s="18" t="s">
        <v>1427</v>
      </c>
      <c r="F1106" s="19" t="s">
        <v>1587</v>
      </c>
      <c r="G1106" s="35" t="str">
        <f t="shared" si="13"/>
        <v>Université_Tahar_Moulay_de_SaidaFacultés_des_Sciences</v>
      </c>
    </row>
    <row r="1107" spans="1:7">
      <c r="A1107" s="41" t="s">
        <v>1424</v>
      </c>
      <c r="B1107" s="42" t="s">
        <v>892</v>
      </c>
      <c r="C1107" s="41" t="s">
        <v>1425</v>
      </c>
      <c r="D1107" s="41" t="s">
        <v>1426</v>
      </c>
      <c r="E1107" s="18" t="s">
        <v>1427</v>
      </c>
      <c r="F1107" s="19" t="s">
        <v>1593</v>
      </c>
      <c r="G1107" s="35" t="str">
        <f t="shared" si="13"/>
        <v>Université_Tahar_Moulay_de_SaidaFacultés_des_Sciences</v>
      </c>
    </row>
    <row r="1108" spans="1:7">
      <c r="A1108" s="41" t="s">
        <v>1424</v>
      </c>
      <c r="B1108" s="42" t="s">
        <v>892</v>
      </c>
      <c r="C1108" s="41" t="s">
        <v>1425</v>
      </c>
      <c r="D1108" s="41" t="s">
        <v>1426</v>
      </c>
      <c r="E1108" s="18" t="s">
        <v>1427</v>
      </c>
      <c r="F1108" s="19" t="s">
        <v>1595</v>
      </c>
      <c r="G1108" s="35" t="str">
        <f t="shared" si="13"/>
        <v>Université_Tahar_Moulay_de_SaidaFacultés_des_Sciences</v>
      </c>
    </row>
    <row r="1109" spans="1:7">
      <c r="A1109" s="41" t="s">
        <v>1424</v>
      </c>
      <c r="B1109" s="42" t="s">
        <v>892</v>
      </c>
      <c r="C1109" s="41" t="s">
        <v>1425</v>
      </c>
      <c r="D1109" s="41" t="s">
        <v>1426</v>
      </c>
      <c r="E1109" s="18" t="s">
        <v>980</v>
      </c>
      <c r="F1109" s="19" t="s">
        <v>965</v>
      </c>
      <c r="G1109" s="35" t="str">
        <f t="shared" si="13"/>
        <v>Université_Tahar_Moulay_de_SaidaFacultés_des_Sciences_Economiques_et_Sciences_Commerciales_et_Sciences_de_Gestions</v>
      </c>
    </row>
    <row r="1110" spans="1:7">
      <c r="A1110" s="41" t="s">
        <v>1424</v>
      </c>
      <c r="B1110" s="42" t="s">
        <v>892</v>
      </c>
      <c r="C1110" s="41" t="s">
        <v>1425</v>
      </c>
      <c r="D1110" s="41" t="s">
        <v>1426</v>
      </c>
      <c r="E1110" s="18" t="s">
        <v>980</v>
      </c>
      <c r="F1110" s="19" t="s">
        <v>967</v>
      </c>
      <c r="G1110" s="35" t="str">
        <f t="shared" si="13"/>
        <v>Université_Tahar_Moulay_de_SaidaFacultés_des_Sciences_Economiques_et_Sciences_Commerciales_et_Sciences_de_Gestions</v>
      </c>
    </row>
    <row r="1111" spans="1:7">
      <c r="A1111" s="19" t="s">
        <v>1424</v>
      </c>
      <c r="B1111" s="20" t="s">
        <v>892</v>
      </c>
      <c r="C1111" s="19" t="s">
        <v>1425</v>
      </c>
      <c r="D1111" s="19" t="s">
        <v>1426</v>
      </c>
      <c r="E1111" s="18" t="s">
        <v>980</v>
      </c>
      <c r="F1111" s="19" t="s">
        <v>967</v>
      </c>
      <c r="G1111" s="35" t="str">
        <f t="shared" si="13"/>
        <v>Université_Tahar_Moulay_de_SaidaFacultés_des_Sciences_Economiques_et_Sciences_Commerciales_et_Sciences_de_Gestions</v>
      </c>
    </row>
    <row r="1112" spans="1:7">
      <c r="A1112" s="19" t="s">
        <v>1429</v>
      </c>
      <c r="B1112" s="20" t="s">
        <v>918</v>
      </c>
      <c r="C1112" s="19" t="s">
        <v>1502</v>
      </c>
      <c r="D1112" s="19" t="s">
        <v>1430</v>
      </c>
      <c r="E1112" s="18" t="s">
        <v>1037</v>
      </c>
      <c r="F1112" s="19" t="s">
        <v>839</v>
      </c>
      <c r="G1112" s="35" t="str">
        <f t="shared" si="13"/>
        <v>Université_Yahia_Farès_de_MédéaFaculté_de_Droit</v>
      </c>
    </row>
    <row r="1113" spans="1:7">
      <c r="A1113" s="19" t="s">
        <v>1429</v>
      </c>
      <c r="B1113" s="20" t="s">
        <v>918</v>
      </c>
      <c r="C1113" s="19" t="s">
        <v>1502</v>
      </c>
      <c r="D1113" s="19" t="s">
        <v>1430</v>
      </c>
      <c r="E1113" s="18" t="s">
        <v>1433</v>
      </c>
      <c r="F1113" s="19"/>
      <c r="G1113" s="35" t="str">
        <f t="shared" si="13"/>
        <v>Université_Yahia_Farès_de_MédéaFaculté_des_Lettres,_des_Langues,_et_des_Sciences_Humaines</v>
      </c>
    </row>
    <row r="1114" spans="1:7">
      <c r="A1114" s="19" t="s">
        <v>1429</v>
      </c>
      <c r="B1114" s="20" t="s">
        <v>918</v>
      </c>
      <c r="C1114" s="19" t="s">
        <v>1502</v>
      </c>
      <c r="D1114" s="19" t="s">
        <v>1430</v>
      </c>
      <c r="E1114" s="18" t="s">
        <v>850</v>
      </c>
      <c r="F1114" s="19" t="s">
        <v>851</v>
      </c>
      <c r="G1114" s="35" t="str">
        <f t="shared" si="13"/>
        <v>Université_Yahia_Farès_de_MédéaFaculté_des_Sciences_Economiques,_Commerciales_et_des_Sciences_de_Gestion</v>
      </c>
    </row>
    <row r="1115" spans="1:7">
      <c r="A1115" s="19" t="s">
        <v>1429</v>
      </c>
      <c r="B1115" s="20" t="s">
        <v>918</v>
      </c>
      <c r="C1115" s="19" t="s">
        <v>1502</v>
      </c>
      <c r="D1115" s="19" t="s">
        <v>1430</v>
      </c>
      <c r="E1115" s="18" t="s">
        <v>850</v>
      </c>
      <c r="F1115" s="19" t="s">
        <v>852</v>
      </c>
      <c r="G1115" s="35" t="str">
        <f t="shared" si="13"/>
        <v>Université_Yahia_Farès_de_MédéaFaculté_des_Sciences_Economiques,_Commerciales_et_des_Sciences_de_Gestion</v>
      </c>
    </row>
    <row r="1116" spans="1:7">
      <c r="A1116" s="19" t="s">
        <v>1429</v>
      </c>
      <c r="B1116" s="20" t="s">
        <v>918</v>
      </c>
      <c r="C1116" s="19" t="s">
        <v>1502</v>
      </c>
      <c r="D1116" s="19" t="s">
        <v>1430</v>
      </c>
      <c r="E1116" s="18" t="s">
        <v>850</v>
      </c>
      <c r="F1116" s="19" t="s">
        <v>854</v>
      </c>
      <c r="G1116" s="35" t="str">
        <f t="shared" si="13"/>
        <v>Université_Yahia_Farès_de_MédéaFaculté_des_Sciences_Economiques,_Commerciales_et_des_Sciences_de_Gestion</v>
      </c>
    </row>
    <row r="1117" spans="1:7">
      <c r="A1117" s="19" t="s">
        <v>1429</v>
      </c>
      <c r="B1117" s="20" t="s">
        <v>918</v>
      </c>
      <c r="C1117" s="19" t="s">
        <v>1502</v>
      </c>
      <c r="D1117" s="19" t="s">
        <v>1430</v>
      </c>
      <c r="E1117" s="18" t="s">
        <v>973</v>
      </c>
      <c r="F1117" s="19" t="s">
        <v>864</v>
      </c>
      <c r="G1117" s="35" t="str">
        <f t="shared" si="13"/>
        <v>Université_Yahia_Farès_de_MédéaFaculté_des_Sciences_et_de_la_Technologie</v>
      </c>
    </row>
    <row r="1118" spans="1:7">
      <c r="A1118" s="19" t="s">
        <v>1429</v>
      </c>
      <c r="B1118" s="20" t="s">
        <v>918</v>
      </c>
      <c r="C1118" s="19" t="s">
        <v>1502</v>
      </c>
      <c r="D1118" s="19" t="s">
        <v>1430</v>
      </c>
      <c r="E1118" s="18" t="s">
        <v>911</v>
      </c>
      <c r="F1118" s="19" t="s">
        <v>1431</v>
      </c>
      <c r="G1118" s="35" t="str">
        <f t="shared" si="13"/>
        <v>Université_Yahia_Farès_de_MédéaFaculté_des_sciences_et_de_la_technologie</v>
      </c>
    </row>
    <row r="1119" spans="1:7">
      <c r="A1119" s="19" t="s">
        <v>1429</v>
      </c>
      <c r="B1119" s="20" t="s">
        <v>918</v>
      </c>
      <c r="C1119" s="19" t="s">
        <v>1502</v>
      </c>
      <c r="D1119" s="19" t="s">
        <v>1430</v>
      </c>
      <c r="E1119" s="18" t="s">
        <v>973</v>
      </c>
      <c r="F1119" s="19" t="s">
        <v>1432</v>
      </c>
      <c r="G1119" s="35" t="str">
        <f t="shared" si="13"/>
        <v>Université_Yahia_Farès_de_MédéaFaculté_des_Sciences_et_de_la_Technologie</v>
      </c>
    </row>
    <row r="1120" spans="1:7">
      <c r="A1120" s="19" t="s">
        <v>1434</v>
      </c>
      <c r="B1120" s="20" t="s">
        <v>918</v>
      </c>
      <c r="C1120" s="19" t="s">
        <v>1435</v>
      </c>
      <c r="D1120" s="19" t="s">
        <v>1436</v>
      </c>
      <c r="E1120" s="18" t="s">
        <v>871</v>
      </c>
      <c r="F1120" s="19" t="s">
        <v>879</v>
      </c>
      <c r="G1120" s="35" t="str">
        <f t="shared" si="13"/>
        <v>Université_Ziane_Achour_de_DjelfaFaculté_de_Droit_et_des_Sciences_Politiques</v>
      </c>
    </row>
    <row r="1121" spans="1:7">
      <c r="A1121" s="19" t="s">
        <v>1434</v>
      </c>
      <c r="B1121" s="20" t="s">
        <v>918</v>
      </c>
      <c r="C1121" s="19" t="s">
        <v>1435</v>
      </c>
      <c r="D1121" s="19" t="s">
        <v>1436</v>
      </c>
      <c r="E1121" s="18" t="s">
        <v>871</v>
      </c>
      <c r="F1121" s="19" t="s">
        <v>855</v>
      </c>
      <c r="G1121" s="35" t="str">
        <f t="shared" si="13"/>
        <v>Université_Ziane_Achour_de_DjelfaFaculté_de_Droit_et_des_Sciences_Politiques</v>
      </c>
    </row>
    <row r="1122" spans="1:7">
      <c r="A1122" s="19" t="s">
        <v>1434</v>
      </c>
      <c r="B1122" s="20" t="s">
        <v>918</v>
      </c>
      <c r="C1122" s="19" t="s">
        <v>1435</v>
      </c>
      <c r="D1122" s="19" t="s">
        <v>1436</v>
      </c>
      <c r="E1122" s="18" t="s">
        <v>1440</v>
      </c>
      <c r="F1122" s="19"/>
      <c r="G1122" s="35" t="str">
        <f t="shared" si="13"/>
        <v>Université_Ziane_Achour_de_DjelfaFaculté_des_Lettres,_des_Langues_et_des_Arts</v>
      </c>
    </row>
    <row r="1123" spans="1:7">
      <c r="A1123" s="19" t="s">
        <v>1434</v>
      </c>
      <c r="B1123" s="20" t="s">
        <v>918</v>
      </c>
      <c r="C1123" s="19" t="s">
        <v>1435</v>
      </c>
      <c r="D1123" s="19" t="s">
        <v>1436</v>
      </c>
      <c r="E1123" s="18" t="s">
        <v>877</v>
      </c>
      <c r="F1123" s="19" t="s">
        <v>1437</v>
      </c>
      <c r="G1123" s="35" t="str">
        <f t="shared" si="13"/>
        <v>Université_Ziane_Achour_de_DjelfaFaculté_des_Sciences_de_la_Nature_et_de_la_Vie_</v>
      </c>
    </row>
    <row r="1124" spans="1:7">
      <c r="A1124" s="19" t="s">
        <v>1434</v>
      </c>
      <c r="B1124" s="20" t="s">
        <v>918</v>
      </c>
      <c r="C1124" s="19" t="s">
        <v>1435</v>
      </c>
      <c r="D1124" s="19" t="s">
        <v>1436</v>
      </c>
      <c r="E1124" s="18" t="s">
        <v>877</v>
      </c>
      <c r="F1124" s="19" t="s">
        <v>1438</v>
      </c>
      <c r="G1124" s="35" t="str">
        <f t="shared" si="13"/>
        <v>Université_Ziane_Achour_de_DjelfaFaculté_des_Sciences_de_la_Nature_et_de_la_Vie_</v>
      </c>
    </row>
    <row r="1125" spans="1:7">
      <c r="A1125" s="19" t="s">
        <v>1434</v>
      </c>
      <c r="B1125" s="20" t="s">
        <v>918</v>
      </c>
      <c r="C1125" s="19" t="s">
        <v>1435</v>
      </c>
      <c r="D1125" s="19" t="s">
        <v>1436</v>
      </c>
      <c r="E1125" s="18" t="s">
        <v>877</v>
      </c>
      <c r="F1125" s="19" t="s">
        <v>1439</v>
      </c>
      <c r="G1125" s="35" t="str">
        <f t="shared" si="13"/>
        <v>Université_Ziane_Achour_de_DjelfaFaculté_des_Sciences_de_la_Nature_et_de_la_Vie_</v>
      </c>
    </row>
    <row r="1126" spans="1:7">
      <c r="A1126" s="19" t="s">
        <v>1434</v>
      </c>
      <c r="B1126" s="20" t="s">
        <v>918</v>
      </c>
      <c r="C1126" s="19" t="s">
        <v>1435</v>
      </c>
      <c r="D1126" s="19" t="s">
        <v>1436</v>
      </c>
      <c r="E1126" s="18" t="s">
        <v>1342</v>
      </c>
      <c r="F1126" s="19"/>
      <c r="G1126" s="35" t="str">
        <f t="shared" si="13"/>
        <v>Université_Ziane_Achour_de_DjelfaFaculté_des_Sciences_Économiques,_des_Sciences_Commerciales_et_des_Sciences_de_Gestion</v>
      </c>
    </row>
    <row r="1127" spans="1:7">
      <c r="A1127" s="19" t="s">
        <v>1434</v>
      </c>
      <c r="B1127" s="20" t="s">
        <v>918</v>
      </c>
      <c r="C1127" s="19" t="s">
        <v>1435</v>
      </c>
      <c r="D1127" s="19" t="s">
        <v>1436</v>
      </c>
      <c r="E1127" s="18" t="s">
        <v>973</v>
      </c>
      <c r="F1127" s="19"/>
      <c r="G1127" s="35" t="str">
        <f t="shared" si="13"/>
        <v>Université_Ziane_Achour_de_DjelfaFaculté_des_Sciences_et_de_la_Technologie</v>
      </c>
    </row>
    <row r="1128" spans="1:7">
      <c r="A1128" s="19" t="s">
        <v>1434</v>
      </c>
      <c r="B1128" s="20" t="s">
        <v>918</v>
      </c>
      <c r="C1128" s="19" t="s">
        <v>1435</v>
      </c>
      <c r="D1128" s="19" t="s">
        <v>1436</v>
      </c>
      <c r="E1128" s="18" t="s">
        <v>1064</v>
      </c>
      <c r="F1128" s="19"/>
      <c r="G1128" s="35" t="str">
        <f t="shared" si="13"/>
        <v>Université_Ziane_Achour_de_DjelfaFaculté_des_Sciences_Sociales_et_Humaines</v>
      </c>
    </row>
    <row r="1129" spans="1:7">
      <c r="A1129" s="19" t="s">
        <v>1434</v>
      </c>
      <c r="B1129" s="20" t="s">
        <v>918</v>
      </c>
      <c r="C1129" s="19" t="s">
        <v>1435</v>
      </c>
      <c r="D1129" s="19" t="s">
        <v>1436</v>
      </c>
      <c r="E1129" s="18" t="s">
        <v>999</v>
      </c>
      <c r="F1129" s="19"/>
      <c r="G1129" s="35" t="str">
        <f t="shared" si="13"/>
        <v>Université_Ziane_Achour_de_DjelfaInstitut_des_Sciences_et_Techniques_des_Activités_Physiques_et_Sportifs</v>
      </c>
    </row>
    <row r="1146" spans="5:5">
      <c r="E1146" s="40" t="s">
        <v>1546</v>
      </c>
    </row>
    <row r="1147" spans="5:5">
      <c r="E1147" s="40" t="s">
        <v>1547</v>
      </c>
    </row>
    <row r="1148" spans="5:5">
      <c r="E1148" s="40" t="s">
        <v>1548</v>
      </c>
    </row>
    <row r="1149" spans="5:5">
      <c r="E1149" s="40" t="s">
        <v>1549</v>
      </c>
    </row>
    <row r="1150" spans="5:5">
      <c r="E1150" s="40" t="s">
        <v>1550</v>
      </c>
    </row>
    <row r="1151" spans="5:5">
      <c r="E1151" s="40" t="s">
        <v>1551</v>
      </c>
    </row>
    <row r="1152" spans="5:5">
      <c r="E1152" s="40" t="s">
        <v>1552</v>
      </c>
    </row>
    <row r="1153" spans="5:5">
      <c r="E1153" s="40" t="s">
        <v>1553</v>
      </c>
    </row>
    <row r="1154" spans="5:5">
      <c r="E1154" s="40" t="s">
        <v>1554</v>
      </c>
    </row>
    <row r="1155" spans="5:5">
      <c r="E1155" s="40" t="s">
        <v>1555</v>
      </c>
    </row>
    <row r="1156" spans="5:5">
      <c r="E1156" s="40" t="s">
        <v>1556</v>
      </c>
    </row>
    <row r="1157" spans="5:5">
      <c r="E1157" s="40" t="s">
        <v>1557</v>
      </c>
    </row>
    <row r="1158" spans="5:5">
      <c r="E1158" s="40" t="s">
        <v>1558</v>
      </c>
    </row>
    <row r="1159" spans="5:5">
      <c r="E1159" s="40" t="s">
        <v>1559</v>
      </c>
    </row>
    <row r="1160" spans="5:5">
      <c r="E1160" s="40" t="s">
        <v>1560</v>
      </c>
    </row>
    <row r="1161" spans="5:5">
      <c r="E1161" s="40" t="s">
        <v>1561</v>
      </c>
    </row>
    <row r="1162" spans="5:5">
      <c r="E1162" s="40" t="s">
        <v>1562</v>
      </c>
    </row>
    <row r="1163" spans="5:5">
      <c r="E1163" s="40" t="s">
        <v>1563</v>
      </c>
    </row>
    <row r="1164" spans="5:5">
      <c r="E1164" s="40" t="s">
        <v>1564</v>
      </c>
    </row>
    <row r="1165" spans="5:5">
      <c r="E1165" s="40" t="s">
        <v>1565</v>
      </c>
    </row>
    <row r="1166" spans="5:5">
      <c r="E1166" s="40" t="s">
        <v>1566</v>
      </c>
    </row>
    <row r="1167" spans="5:5">
      <c r="E1167" s="40" t="s">
        <v>1567</v>
      </c>
    </row>
    <row r="1168" spans="5:5">
      <c r="E1168" s="40" t="s">
        <v>1568</v>
      </c>
    </row>
    <row r="1169" spans="5:5">
      <c r="E1169" s="40" t="s">
        <v>1569</v>
      </c>
    </row>
    <row r="1170" spans="5:5">
      <c r="E1170" s="40" t="s">
        <v>1570</v>
      </c>
    </row>
    <row r="1171" spans="5:5">
      <c r="E1171" s="40" t="s">
        <v>1571</v>
      </c>
    </row>
    <row r="1172" spans="5:5">
      <c r="E1172" s="40" t="s">
        <v>1572</v>
      </c>
    </row>
    <row r="1173" spans="5:5">
      <c r="E1173" s="40" t="s">
        <v>1573</v>
      </c>
    </row>
    <row r="1174" spans="5:5">
      <c r="E1174" s="40" t="s">
        <v>1574</v>
      </c>
    </row>
    <row r="1175" spans="5:5">
      <c r="E1175" s="40" t="s">
        <v>1575</v>
      </c>
    </row>
    <row r="1176" spans="5:5">
      <c r="E1176" s="40" t="s">
        <v>833</v>
      </c>
    </row>
    <row r="1177" spans="5:5">
      <c r="E1177" s="40" t="s">
        <v>858</v>
      </c>
    </row>
    <row r="1178" spans="5:5">
      <c r="E1178" s="40" t="s">
        <v>875</v>
      </c>
    </row>
    <row r="1179" spans="5:5">
      <c r="E1179" s="40" t="s">
        <v>893</v>
      </c>
    </row>
    <row r="1180" spans="5:5">
      <c r="E1180" s="40" t="s">
        <v>919</v>
      </c>
    </row>
    <row r="1181" spans="5:5">
      <c r="E1181" s="40" t="s">
        <v>952</v>
      </c>
    </row>
    <row r="1182" spans="5:5">
      <c r="E1182" s="40" t="s">
        <v>1448</v>
      </c>
    </row>
    <row r="1183" spans="5:5">
      <c r="E1183" s="40" t="s">
        <v>982</v>
      </c>
    </row>
    <row r="1184" spans="5:5">
      <c r="E1184" s="40" t="s">
        <v>1449</v>
      </c>
    </row>
    <row r="1185" spans="5:5">
      <c r="E1185" s="40" t="s">
        <v>1450</v>
      </c>
    </row>
    <row r="1186" spans="5:5">
      <c r="E1186" s="40" t="s">
        <v>1464</v>
      </c>
    </row>
    <row r="1187" spans="5:5">
      <c r="E1187" s="40" t="s">
        <v>1465</v>
      </c>
    </row>
    <row r="1188" spans="5:5">
      <c r="E1188" s="40" t="s">
        <v>1054</v>
      </c>
    </row>
    <row r="1189" spans="5:5">
      <c r="E1189" s="40" t="s">
        <v>1491</v>
      </c>
    </row>
    <row r="1190" spans="5:5">
      <c r="E1190" s="40" t="s">
        <v>1060</v>
      </c>
    </row>
    <row r="1191" spans="5:5">
      <c r="E1191" s="40" t="s">
        <v>1074</v>
      </c>
    </row>
    <row r="1192" spans="5:5">
      <c r="E1192" s="40" t="s">
        <v>1492</v>
      </c>
    </row>
    <row r="1193" spans="5:5">
      <c r="E1193" s="40" t="s">
        <v>1463</v>
      </c>
    </row>
    <row r="1194" spans="5:5">
      <c r="E1194" s="40" t="s">
        <v>1101</v>
      </c>
    </row>
    <row r="1195" spans="5:5">
      <c r="E1195" s="40" t="s">
        <v>1112</v>
      </c>
    </row>
    <row r="1196" spans="5:5">
      <c r="E1196" s="40" t="s">
        <v>1123</v>
      </c>
    </row>
    <row r="1197" spans="5:5">
      <c r="E1197" s="40" t="s">
        <v>1129</v>
      </c>
    </row>
    <row r="1198" spans="5:5">
      <c r="E1198" s="40" t="s">
        <v>1453</v>
      </c>
    </row>
    <row r="1199" spans="5:5">
      <c r="E1199" s="40" t="s">
        <v>1462</v>
      </c>
    </row>
    <row r="1200" spans="5:5">
      <c r="E1200" s="40" t="s">
        <v>1153</v>
      </c>
    </row>
    <row r="1201" spans="5:5">
      <c r="E1201" s="40" t="s">
        <v>1178</v>
      </c>
    </row>
    <row r="1202" spans="5:5">
      <c r="E1202" s="40" t="s">
        <v>1452</v>
      </c>
    </row>
    <row r="1203" spans="5:5">
      <c r="E1203" s="40" t="s">
        <v>1230</v>
      </c>
    </row>
    <row r="1204" spans="5:5">
      <c r="E1204" s="40" t="s">
        <v>1239</v>
      </c>
    </row>
    <row r="1205" spans="5:5">
      <c r="E1205" s="40" t="s">
        <v>1251</v>
      </c>
    </row>
    <row r="1206" spans="5:5">
      <c r="E1206" s="40" t="s">
        <v>1454</v>
      </c>
    </row>
    <row r="1207" spans="5:5">
      <c r="E1207" s="40" t="s">
        <v>1455</v>
      </c>
    </row>
    <row r="1208" spans="5:5">
      <c r="E1208" s="40" t="s">
        <v>1576</v>
      </c>
    </row>
    <row r="1209" spans="5:5">
      <c r="E1209" s="40" t="s">
        <v>1460</v>
      </c>
    </row>
    <row r="1210" spans="5:5">
      <c r="E1210" s="40" t="s">
        <v>1296</v>
      </c>
    </row>
    <row r="1211" spans="5:5">
      <c r="E1211" s="40" t="s">
        <v>1311</v>
      </c>
    </row>
    <row r="1212" spans="5:5">
      <c r="E1212" s="40" t="s">
        <v>1325</v>
      </c>
    </row>
    <row r="1213" spans="5:5">
      <c r="E1213" s="40" t="s">
        <v>1346</v>
      </c>
    </row>
    <row r="1214" spans="5:5">
      <c r="E1214" s="40" t="s">
        <v>1355</v>
      </c>
    </row>
    <row r="1215" spans="5:5">
      <c r="E1215" s="40" t="s">
        <v>1461</v>
      </c>
    </row>
    <row r="1216" spans="5:5">
      <c r="E1216" s="40" t="s">
        <v>1451</v>
      </c>
    </row>
    <row r="1217" spans="5:5">
      <c r="E1217" s="40" t="s">
        <v>1400</v>
      </c>
    </row>
    <row r="1218" spans="5:5">
      <c r="E1218" s="40" t="s">
        <v>1411</v>
      </c>
    </row>
    <row r="1219" spans="5:5">
      <c r="E1219" s="40" t="s">
        <v>1545</v>
      </c>
    </row>
    <row r="1220" spans="5:5">
      <c r="E1220" s="40" t="s">
        <v>1425</v>
      </c>
    </row>
    <row r="1221" spans="5:5">
      <c r="E1221" s="40" t="s">
        <v>1502</v>
      </c>
    </row>
    <row r="1222" spans="5:5">
      <c r="E1222" s="40" t="s">
        <v>1435</v>
      </c>
    </row>
  </sheetData>
  <sheetProtection password="C486" sheet="1" objects="1" scenarios="1"/>
  <autoFilter ref="A234:F234">
    <sortState ref="A235:F1111">
      <sortCondition ref="C234"/>
    </sortState>
  </autoFilter>
  <mergeCells count="1">
    <mergeCell ref="A219:A225"/>
  </mergeCells>
  <pageMargins left="0.7" right="0.7" top="0.75" bottom="0.75" header="0.3" footer="0.3"/>
  <pageSetup paperSize="9" orientation="portrait" horizontalDpi="4294967292" verticalDpi="0" r:id="rId1"/>
  <drawing r:id="rId2"/>
</worksheet>
</file>

<file path=xl/worksheets/sheet9.xml><?xml version="1.0" encoding="utf-8"?>
<worksheet xmlns="http://schemas.openxmlformats.org/spreadsheetml/2006/main" xmlns:r="http://schemas.openxmlformats.org/officeDocument/2006/relationships">
  <sheetPr codeName="Feuil4"/>
  <dimension ref="A1:N2014"/>
  <sheetViews>
    <sheetView topLeftCell="A13" workbookViewId="0">
      <selection sqref="A1:C1"/>
    </sheetView>
  </sheetViews>
  <sheetFormatPr baseColWidth="10" defaultRowHeight="15"/>
  <cols>
    <col min="1" max="1" width="14.5703125" customWidth="1"/>
    <col min="2" max="2" width="19.42578125" customWidth="1"/>
    <col min="3" max="3" width="50.28515625" customWidth="1"/>
    <col min="4" max="4" width="50.42578125" customWidth="1"/>
    <col min="5" max="5" width="36.85546875" customWidth="1"/>
    <col min="6" max="6" width="29.42578125" customWidth="1"/>
    <col min="7" max="7" width="39.85546875" customWidth="1"/>
    <col min="9" max="9" width="29.7109375" customWidth="1"/>
    <col min="10" max="10" width="33.140625" customWidth="1"/>
    <col min="13" max="13" width="46.28515625" customWidth="1"/>
    <col min="14" max="14" width="68.5703125" customWidth="1"/>
  </cols>
  <sheetData>
    <row r="1" spans="1:14">
      <c r="A1" s="111" t="s">
        <v>789</v>
      </c>
      <c r="B1" s="111" t="s">
        <v>6</v>
      </c>
      <c r="C1" s="111" t="s">
        <v>15</v>
      </c>
      <c r="D1" s="111" t="s">
        <v>15</v>
      </c>
      <c r="E1" s="111" t="s">
        <v>826</v>
      </c>
      <c r="F1" s="111" t="s">
        <v>1981</v>
      </c>
    </row>
    <row r="2" spans="1:14">
      <c r="A2" s="112" t="s">
        <v>1977</v>
      </c>
      <c r="B2" s="5" t="s">
        <v>17</v>
      </c>
      <c r="C2" s="6" t="s">
        <v>27</v>
      </c>
      <c r="D2" s="112" t="str">
        <f>CONCATENATE(B2,": ",C2)</f>
        <v>GD1: Sciences de la nature et de la vie</v>
      </c>
      <c r="E2" s="112" t="s">
        <v>1985</v>
      </c>
      <c r="F2" s="112" t="s">
        <v>1982</v>
      </c>
    </row>
    <row r="3" spans="1:14">
      <c r="A3" s="112" t="s">
        <v>818</v>
      </c>
      <c r="B3" s="5" t="s">
        <v>20</v>
      </c>
      <c r="C3" s="6" t="s">
        <v>21</v>
      </c>
      <c r="D3" s="112" t="str">
        <f t="shared" ref="D3:D10" si="0">CONCATENATE(B3,": ",C3)</f>
        <v>GD2: Sciences de la terre et de l’univers</v>
      </c>
      <c r="E3" s="112" t="s">
        <v>828</v>
      </c>
      <c r="F3" s="112" t="s">
        <v>1983</v>
      </c>
    </row>
    <row r="4" spans="1:14">
      <c r="A4" s="112" t="s">
        <v>820</v>
      </c>
      <c r="B4" s="5" t="s">
        <v>23</v>
      </c>
      <c r="C4" s="6" t="s">
        <v>33</v>
      </c>
      <c r="D4" s="112" t="str">
        <f t="shared" si="0"/>
        <v>GD3: Sciences de la physique</v>
      </c>
      <c r="E4" s="112" t="s">
        <v>1986</v>
      </c>
      <c r="F4" s="112" t="s">
        <v>1984</v>
      </c>
    </row>
    <row r="5" spans="1:14">
      <c r="A5" s="112" t="s">
        <v>822</v>
      </c>
      <c r="B5" s="3" t="s">
        <v>38</v>
      </c>
      <c r="C5" s="4" t="s">
        <v>18</v>
      </c>
      <c r="D5" s="112" t="str">
        <f t="shared" si="0"/>
        <v>GD4: Chimie</v>
      </c>
      <c r="E5" s="112" t="s">
        <v>829</v>
      </c>
    </row>
    <row r="6" spans="1:14">
      <c r="A6" s="112" t="s">
        <v>824</v>
      </c>
      <c r="B6" s="5" t="s">
        <v>26</v>
      </c>
      <c r="C6" s="6" t="s">
        <v>30</v>
      </c>
      <c r="D6" s="112" t="str">
        <f t="shared" si="0"/>
        <v>GD5: Sciences mathématiques et leurs interactions</v>
      </c>
      <c r="E6" s="112" t="s">
        <v>1987</v>
      </c>
    </row>
    <row r="7" spans="1:14">
      <c r="A7" s="112" t="s">
        <v>1978</v>
      </c>
      <c r="B7" s="5" t="s">
        <v>29</v>
      </c>
      <c r="C7" s="6" t="s">
        <v>24</v>
      </c>
      <c r="D7" s="112" t="str">
        <f t="shared" si="0"/>
        <v>GD6: Sciences pour l’ingénieur</v>
      </c>
      <c r="E7" s="112" t="s">
        <v>830</v>
      </c>
    </row>
    <row r="8" spans="1:14">
      <c r="A8" s="112" t="s">
        <v>1979</v>
      </c>
      <c r="B8" s="5" t="s">
        <v>32</v>
      </c>
      <c r="C8" s="6" t="s">
        <v>42</v>
      </c>
      <c r="D8" s="112" t="str">
        <f t="shared" si="0"/>
        <v>GD7: Sciences sociales</v>
      </c>
    </row>
    <row r="9" spans="1:14">
      <c r="A9" s="112" t="s">
        <v>1980</v>
      </c>
      <c r="B9" s="5" t="s">
        <v>41</v>
      </c>
      <c r="C9" s="6" t="s">
        <v>39</v>
      </c>
      <c r="D9" s="112" t="str">
        <f t="shared" si="0"/>
        <v>GD8: Sciences humaines et arts</v>
      </c>
    </row>
    <row r="10" spans="1:14">
      <c r="B10" s="5" t="s">
        <v>35</v>
      </c>
      <c r="C10" s="114" t="s">
        <v>36</v>
      </c>
      <c r="D10" s="112" t="str">
        <f t="shared" si="0"/>
        <v>GD9: Multidisciplinaire</v>
      </c>
    </row>
    <row r="11" spans="1:14">
      <c r="A11" s="158">
        <v>0</v>
      </c>
    </row>
    <row r="12" spans="1:14" ht="31.5" customHeight="1">
      <c r="A12" s="158">
        <v>1</v>
      </c>
      <c r="B12" s="113" t="s">
        <v>6</v>
      </c>
      <c r="C12" s="113" t="s">
        <v>2002</v>
      </c>
      <c r="D12" s="113" t="s">
        <v>1992</v>
      </c>
      <c r="E12" s="113" t="s">
        <v>6</v>
      </c>
      <c r="F12" s="113" t="s">
        <v>1992</v>
      </c>
      <c r="G12" s="113" t="s">
        <v>2003</v>
      </c>
      <c r="H12" s="113" t="s">
        <v>6</v>
      </c>
      <c r="I12" s="113" t="s">
        <v>1992</v>
      </c>
      <c r="J12" s="113" t="s">
        <v>2007</v>
      </c>
      <c r="M12" s="113" t="s">
        <v>3612</v>
      </c>
      <c r="N12" s="113" t="s">
        <v>3612</v>
      </c>
    </row>
    <row r="13" spans="1:14" s="123" customFormat="1" ht="15.75">
      <c r="A13" s="158">
        <v>2</v>
      </c>
      <c r="B13" s="124">
        <v>1</v>
      </c>
      <c r="C13" s="125" t="s">
        <v>98</v>
      </c>
      <c r="D13" s="125" t="s">
        <v>97</v>
      </c>
      <c r="E13" s="126">
        <v>1</v>
      </c>
      <c r="F13" s="125" t="s">
        <v>1612</v>
      </c>
      <c r="G13" s="125" t="s">
        <v>100</v>
      </c>
      <c r="H13" s="125" t="s">
        <v>109</v>
      </c>
      <c r="I13" s="125" t="s">
        <v>1614</v>
      </c>
      <c r="J13" s="125" t="s">
        <v>110</v>
      </c>
      <c r="M13" s="127" t="s">
        <v>46</v>
      </c>
      <c r="N13" s="120" t="s">
        <v>3613</v>
      </c>
    </row>
    <row r="14" spans="1:14" s="123" customFormat="1" ht="15.75">
      <c r="A14" s="158">
        <v>3</v>
      </c>
      <c r="B14" s="124">
        <v>2</v>
      </c>
      <c r="C14" s="125" t="s">
        <v>103</v>
      </c>
      <c r="D14" s="125" t="s">
        <v>102</v>
      </c>
      <c r="E14" s="126">
        <v>2</v>
      </c>
      <c r="F14" s="125" t="s">
        <v>1615</v>
      </c>
      <c r="G14" s="125" t="s">
        <v>120</v>
      </c>
      <c r="H14" s="125" t="s">
        <v>114</v>
      </c>
      <c r="I14" s="125" t="s">
        <v>115</v>
      </c>
      <c r="J14" s="125" t="s">
        <v>115</v>
      </c>
      <c r="M14" s="128" t="s">
        <v>49</v>
      </c>
      <c r="N14" s="122" t="s">
        <v>18</v>
      </c>
    </row>
    <row r="15" spans="1:14" s="123" customFormat="1" ht="15.75">
      <c r="A15" s="158">
        <v>4</v>
      </c>
      <c r="B15" s="124">
        <v>3</v>
      </c>
      <c r="C15" s="125" t="s">
        <v>108</v>
      </c>
      <c r="D15" s="125" t="s">
        <v>107</v>
      </c>
      <c r="E15" s="126">
        <v>3</v>
      </c>
      <c r="F15" s="125" t="s">
        <v>1617</v>
      </c>
      <c r="G15" s="125" t="s">
        <v>135</v>
      </c>
      <c r="H15" s="125" t="s">
        <v>124</v>
      </c>
      <c r="I15" s="125" t="s">
        <v>125</v>
      </c>
      <c r="J15" s="125" t="s">
        <v>125</v>
      </c>
      <c r="M15" s="127" t="s">
        <v>52</v>
      </c>
      <c r="N15" s="120" t="s">
        <v>71</v>
      </c>
    </row>
    <row r="16" spans="1:14" s="123" customFormat="1" ht="15.75">
      <c r="A16" s="158">
        <v>5</v>
      </c>
      <c r="B16" s="124">
        <v>4</v>
      </c>
      <c r="C16" s="125" t="s">
        <v>113</v>
      </c>
      <c r="D16" s="125" t="s">
        <v>112</v>
      </c>
      <c r="E16" s="126">
        <v>4</v>
      </c>
      <c r="F16" s="125" t="s">
        <v>1618</v>
      </c>
      <c r="G16" s="125" t="s">
        <v>1993</v>
      </c>
      <c r="H16" s="125" t="s">
        <v>129</v>
      </c>
      <c r="I16" s="125" t="s">
        <v>1616</v>
      </c>
      <c r="J16" s="125" t="s">
        <v>130</v>
      </c>
      <c r="M16" s="128" t="s">
        <v>53</v>
      </c>
      <c r="N16" s="122" t="s">
        <v>3614</v>
      </c>
    </row>
    <row r="17" spans="1:14" s="123" customFormat="1" ht="15.75">
      <c r="A17" s="158">
        <v>6</v>
      </c>
      <c r="B17" s="124">
        <v>5</v>
      </c>
      <c r="C17" s="125" t="s">
        <v>118</v>
      </c>
      <c r="D17" s="125" t="s">
        <v>117</v>
      </c>
      <c r="E17" s="126">
        <v>5</v>
      </c>
      <c r="F17" s="125" t="s">
        <v>1620</v>
      </c>
      <c r="G17" s="125" t="s">
        <v>150</v>
      </c>
      <c r="H17" s="125" t="s">
        <v>144</v>
      </c>
      <c r="I17" s="125" t="s">
        <v>1619</v>
      </c>
      <c r="J17" s="125" t="s">
        <v>145</v>
      </c>
      <c r="M17" s="127" t="s">
        <v>56</v>
      </c>
      <c r="N17" s="120" t="s">
        <v>3615</v>
      </c>
    </row>
    <row r="18" spans="1:14" s="123" customFormat="1" ht="15.75">
      <c r="A18" s="158">
        <v>7</v>
      </c>
      <c r="B18" s="124">
        <v>6</v>
      </c>
      <c r="C18" s="125" t="s">
        <v>123</v>
      </c>
      <c r="D18" s="125" t="s">
        <v>122</v>
      </c>
      <c r="E18" s="126">
        <v>6</v>
      </c>
      <c r="F18" s="125" t="s">
        <v>1621</v>
      </c>
      <c r="G18" s="125" t="s">
        <v>155</v>
      </c>
      <c r="H18" s="125" t="s">
        <v>159</v>
      </c>
      <c r="I18" s="125" t="s">
        <v>1622</v>
      </c>
      <c r="J18" s="125" t="s">
        <v>160</v>
      </c>
      <c r="M18" s="128" t="s">
        <v>59</v>
      </c>
      <c r="N18" s="122" t="s">
        <v>3616</v>
      </c>
    </row>
    <row r="19" spans="1:14" s="123" customFormat="1" ht="15.75">
      <c r="A19" s="158">
        <v>8</v>
      </c>
      <c r="B19" s="124">
        <v>7</v>
      </c>
      <c r="C19" s="125" t="s">
        <v>128</v>
      </c>
      <c r="D19" s="125" t="s">
        <v>127</v>
      </c>
      <c r="E19" s="126">
        <v>7</v>
      </c>
      <c r="F19" s="125" t="s">
        <v>1624</v>
      </c>
      <c r="G19" s="125" t="s">
        <v>170</v>
      </c>
      <c r="H19" s="125" t="s">
        <v>164</v>
      </c>
      <c r="I19" s="125" t="s">
        <v>1623</v>
      </c>
      <c r="J19" s="125" t="s">
        <v>165</v>
      </c>
      <c r="M19" s="127" t="s">
        <v>62</v>
      </c>
      <c r="N19" s="120" t="s">
        <v>3617</v>
      </c>
    </row>
    <row r="20" spans="1:14" s="123" customFormat="1" ht="15.75">
      <c r="A20" s="158">
        <v>9</v>
      </c>
      <c r="B20" s="124">
        <v>8</v>
      </c>
      <c r="C20" s="125" t="s">
        <v>133</v>
      </c>
      <c r="D20" s="125" t="s">
        <v>132</v>
      </c>
      <c r="E20" s="126">
        <v>8</v>
      </c>
      <c r="F20" s="125" t="s">
        <v>1625</v>
      </c>
      <c r="G20" s="125" t="s">
        <v>175</v>
      </c>
      <c r="H20" s="125" t="s">
        <v>214</v>
      </c>
      <c r="I20" s="125" t="s">
        <v>1633</v>
      </c>
      <c r="J20" s="125" t="s">
        <v>215</v>
      </c>
      <c r="M20" s="128" t="s">
        <v>64</v>
      </c>
      <c r="N20" s="122" t="s">
        <v>3618</v>
      </c>
    </row>
    <row r="21" spans="1:14" s="9" customFormat="1" ht="15.75">
      <c r="A21" s="158">
        <v>10</v>
      </c>
      <c r="B21" s="116">
        <v>9</v>
      </c>
      <c r="C21" s="40" t="s">
        <v>138</v>
      </c>
      <c r="D21" s="40" t="s">
        <v>137</v>
      </c>
      <c r="E21" s="115">
        <v>9</v>
      </c>
      <c r="F21" s="40" t="s">
        <v>1626</v>
      </c>
      <c r="G21" s="40" t="s">
        <v>180</v>
      </c>
      <c r="H21" s="40" t="s">
        <v>219</v>
      </c>
      <c r="I21" s="40" t="s">
        <v>220</v>
      </c>
      <c r="J21" s="40" t="s">
        <v>220</v>
      </c>
      <c r="M21" s="119" t="s">
        <v>87</v>
      </c>
      <c r="N21" s="129" t="s">
        <v>3403</v>
      </c>
    </row>
    <row r="22" spans="1:14" s="9" customFormat="1" ht="15.75">
      <c r="A22" s="158">
        <v>11</v>
      </c>
      <c r="B22" s="116">
        <v>10</v>
      </c>
      <c r="C22" s="40" t="s">
        <v>143</v>
      </c>
      <c r="D22" s="40" t="s">
        <v>142</v>
      </c>
      <c r="E22" s="115">
        <v>10</v>
      </c>
      <c r="F22" s="40" t="s">
        <v>1627</v>
      </c>
      <c r="G22" s="40" t="s">
        <v>185</v>
      </c>
      <c r="H22" s="40" t="s">
        <v>239</v>
      </c>
      <c r="I22" s="40" t="s">
        <v>1637</v>
      </c>
      <c r="J22" s="40" t="s">
        <v>240</v>
      </c>
      <c r="M22" s="121" t="s">
        <v>67</v>
      </c>
      <c r="N22" s="130" t="s">
        <v>2532</v>
      </c>
    </row>
    <row r="23" spans="1:14" s="9" customFormat="1" ht="15.75">
      <c r="A23" s="158">
        <v>12</v>
      </c>
      <c r="B23" s="116">
        <v>11</v>
      </c>
      <c r="C23" s="40" t="s">
        <v>148</v>
      </c>
      <c r="D23" s="40" t="s">
        <v>147</v>
      </c>
      <c r="E23" s="115">
        <v>11</v>
      </c>
      <c r="F23" s="40" t="s">
        <v>1628</v>
      </c>
      <c r="G23" s="40" t="s">
        <v>190</v>
      </c>
      <c r="H23" s="40" t="s">
        <v>244</v>
      </c>
      <c r="I23" s="40" t="s">
        <v>246</v>
      </c>
      <c r="J23" s="40" t="s">
        <v>245</v>
      </c>
      <c r="M23" s="119" t="s">
        <v>70</v>
      </c>
      <c r="N23" s="129" t="s">
        <v>3619</v>
      </c>
    </row>
    <row r="24" spans="1:14" s="9" customFormat="1" ht="15.75">
      <c r="A24" s="158">
        <v>13</v>
      </c>
      <c r="B24" s="116">
        <v>12</v>
      </c>
      <c r="C24" s="40" t="s">
        <v>153</v>
      </c>
      <c r="D24" s="40" t="s">
        <v>152</v>
      </c>
      <c r="E24" s="115">
        <v>12</v>
      </c>
      <c r="F24" s="40" t="s">
        <v>1629</v>
      </c>
      <c r="G24" s="40" t="s">
        <v>195</v>
      </c>
      <c r="H24" s="40" t="s">
        <v>260</v>
      </c>
      <c r="I24" s="40" t="s">
        <v>2004</v>
      </c>
      <c r="J24" s="40" t="s">
        <v>2005</v>
      </c>
      <c r="M24" s="121" t="s">
        <v>73</v>
      </c>
      <c r="N24" s="130" t="s">
        <v>3620</v>
      </c>
    </row>
    <row r="25" spans="1:14" s="9" customFormat="1" ht="15.75">
      <c r="A25" s="158">
        <v>14</v>
      </c>
      <c r="B25" s="116">
        <v>13</v>
      </c>
      <c r="C25" s="40" t="s">
        <v>158</v>
      </c>
      <c r="D25" s="40" t="s">
        <v>157</v>
      </c>
      <c r="E25" s="115">
        <v>13</v>
      </c>
      <c r="F25" s="40" t="s">
        <v>1630</v>
      </c>
      <c r="G25" s="40" t="s">
        <v>200</v>
      </c>
      <c r="H25" s="40" t="s">
        <v>285</v>
      </c>
      <c r="I25" s="40" t="s">
        <v>1645</v>
      </c>
      <c r="J25" s="40" t="s">
        <v>286</v>
      </c>
      <c r="M25" s="119" t="s">
        <v>75</v>
      </c>
      <c r="N25" s="129" t="s">
        <v>3621</v>
      </c>
    </row>
    <row r="26" spans="1:14" s="9" customFormat="1" ht="15.75">
      <c r="A26" s="158">
        <v>15</v>
      </c>
      <c r="B26" s="116">
        <v>14</v>
      </c>
      <c r="C26" s="40" t="s">
        <v>163</v>
      </c>
      <c r="D26" s="40" t="s">
        <v>162</v>
      </c>
      <c r="E26" s="115">
        <v>14</v>
      </c>
      <c r="F26" s="40" t="s">
        <v>1631</v>
      </c>
      <c r="G26" s="40" t="s">
        <v>205</v>
      </c>
      <c r="H26" s="40" t="s">
        <v>300</v>
      </c>
      <c r="I26" s="40" t="s">
        <v>1648</v>
      </c>
      <c r="J26" s="40" t="s">
        <v>301</v>
      </c>
      <c r="M26" s="121" t="s">
        <v>77</v>
      </c>
      <c r="N26" s="130" t="s">
        <v>3622</v>
      </c>
    </row>
    <row r="27" spans="1:14" s="9" customFormat="1" ht="15.75">
      <c r="A27" s="158">
        <v>16</v>
      </c>
      <c r="B27" s="116">
        <v>15</v>
      </c>
      <c r="C27" s="40" t="s">
        <v>168</v>
      </c>
      <c r="D27" s="40" t="s">
        <v>167</v>
      </c>
      <c r="E27" s="115">
        <v>15</v>
      </c>
      <c r="F27" s="40" t="s">
        <v>1632</v>
      </c>
      <c r="G27" s="40" t="s">
        <v>210</v>
      </c>
      <c r="H27" s="40" t="s">
        <v>305</v>
      </c>
      <c r="I27" s="40" t="s">
        <v>1649</v>
      </c>
      <c r="J27" s="40" t="s">
        <v>306</v>
      </c>
      <c r="M27" s="119" t="s">
        <v>80</v>
      </c>
      <c r="N27" s="129" t="s">
        <v>3623</v>
      </c>
    </row>
    <row r="28" spans="1:14" s="9" customFormat="1" ht="15.75">
      <c r="A28" s="158">
        <v>17</v>
      </c>
      <c r="B28" s="116">
        <v>16</v>
      </c>
      <c r="C28" s="40" t="s">
        <v>173</v>
      </c>
      <c r="D28" s="40" t="s">
        <v>172</v>
      </c>
      <c r="E28" s="115">
        <v>16</v>
      </c>
      <c r="F28" s="40" t="s">
        <v>1634</v>
      </c>
      <c r="G28" s="40" t="s">
        <v>225</v>
      </c>
      <c r="H28" s="40" t="s">
        <v>310</v>
      </c>
      <c r="I28" s="40" t="s">
        <v>1650</v>
      </c>
      <c r="J28" s="40" t="s">
        <v>311</v>
      </c>
      <c r="M28" s="121" t="s">
        <v>89</v>
      </c>
      <c r="N28" s="130" t="s">
        <v>3624</v>
      </c>
    </row>
    <row r="29" spans="1:14" s="9" customFormat="1" ht="15.75">
      <c r="A29" s="158">
        <v>18</v>
      </c>
      <c r="B29" s="116">
        <v>17</v>
      </c>
      <c r="C29" s="40" t="s">
        <v>178</v>
      </c>
      <c r="D29" s="40" t="s">
        <v>177</v>
      </c>
      <c r="E29" s="115">
        <v>17</v>
      </c>
      <c r="F29" s="40" t="s">
        <v>1635</v>
      </c>
      <c r="G29" s="40" t="s">
        <v>230</v>
      </c>
      <c r="H29" s="40" t="s">
        <v>315</v>
      </c>
      <c r="I29" s="40" t="s">
        <v>1651</v>
      </c>
      <c r="J29" s="40" t="s">
        <v>316</v>
      </c>
      <c r="M29" s="119" t="s">
        <v>91</v>
      </c>
      <c r="N29" s="129" t="s">
        <v>3625</v>
      </c>
    </row>
    <row r="30" spans="1:14" s="9" customFormat="1" ht="15.75">
      <c r="A30" s="158">
        <v>19</v>
      </c>
      <c r="B30" s="116">
        <v>18</v>
      </c>
      <c r="C30" s="40" t="s">
        <v>183</v>
      </c>
      <c r="D30" s="40" t="s">
        <v>182</v>
      </c>
      <c r="E30" s="115">
        <v>18</v>
      </c>
      <c r="F30" s="40" t="s">
        <v>1636</v>
      </c>
      <c r="G30" s="40" t="s">
        <v>235</v>
      </c>
      <c r="H30" s="40" t="s">
        <v>320</v>
      </c>
      <c r="I30" s="40" t="s">
        <v>1652</v>
      </c>
      <c r="J30" s="40" t="s">
        <v>321</v>
      </c>
      <c r="M30" s="121" t="s">
        <v>83</v>
      </c>
      <c r="N30" s="130" t="s">
        <v>3626</v>
      </c>
    </row>
    <row r="31" spans="1:14" s="9" customFormat="1" ht="15.75">
      <c r="A31" s="158">
        <v>20</v>
      </c>
      <c r="B31" s="116">
        <v>19</v>
      </c>
      <c r="C31" s="40" t="s">
        <v>188</v>
      </c>
      <c r="D31" s="40" t="s">
        <v>187</v>
      </c>
      <c r="E31" s="115">
        <v>19</v>
      </c>
      <c r="F31" s="40" t="s">
        <v>1637</v>
      </c>
      <c r="G31" s="40" t="s">
        <v>240</v>
      </c>
      <c r="H31" s="40" t="s">
        <v>325</v>
      </c>
      <c r="I31" s="40" t="s">
        <v>1653</v>
      </c>
      <c r="J31" s="40" t="s">
        <v>326</v>
      </c>
      <c r="M31" s="119" t="s">
        <v>86</v>
      </c>
      <c r="N31" s="129" t="s">
        <v>3627</v>
      </c>
    </row>
    <row r="32" spans="1:14" s="9" customFormat="1" ht="15.75">
      <c r="A32" s="158">
        <v>21</v>
      </c>
      <c r="B32" s="116">
        <v>20</v>
      </c>
      <c r="C32" s="40" t="s">
        <v>193</v>
      </c>
      <c r="D32" s="40" t="s">
        <v>192</v>
      </c>
      <c r="E32" s="115">
        <v>20</v>
      </c>
      <c r="F32" s="40" t="s">
        <v>246</v>
      </c>
      <c r="G32" s="40" t="s">
        <v>245</v>
      </c>
      <c r="H32" s="40" t="s">
        <v>330</v>
      </c>
      <c r="I32" s="40" t="s">
        <v>1654</v>
      </c>
      <c r="J32" s="40" t="s">
        <v>2006</v>
      </c>
      <c r="M32" s="121" t="s">
        <v>3628</v>
      </c>
      <c r="N32" s="130" t="s">
        <v>3629</v>
      </c>
    </row>
    <row r="33" spans="1:14" s="9" customFormat="1" ht="15.75">
      <c r="A33" s="158">
        <v>22</v>
      </c>
      <c r="B33" s="116">
        <v>21</v>
      </c>
      <c r="C33" s="40" t="s">
        <v>198</v>
      </c>
      <c r="D33" s="40" t="s">
        <v>197</v>
      </c>
      <c r="E33" s="115">
        <v>21</v>
      </c>
      <c r="F33" s="40" t="s">
        <v>1638</v>
      </c>
      <c r="G33" s="40" t="s">
        <v>251</v>
      </c>
      <c r="H33" s="40" t="s">
        <v>335</v>
      </c>
      <c r="I33" s="40" t="s">
        <v>1655</v>
      </c>
      <c r="J33" s="40" t="s">
        <v>336</v>
      </c>
      <c r="M33" s="119" t="s">
        <v>3630</v>
      </c>
      <c r="N33" s="129" t="s">
        <v>3631</v>
      </c>
    </row>
    <row r="34" spans="1:14" s="9" customFormat="1" ht="15.75">
      <c r="A34" s="158">
        <v>23</v>
      </c>
      <c r="B34" s="116">
        <v>22</v>
      </c>
      <c r="C34" s="40" t="s">
        <v>203</v>
      </c>
      <c r="D34" s="40" t="s">
        <v>202</v>
      </c>
      <c r="E34" s="115">
        <v>22</v>
      </c>
      <c r="F34" s="40" t="s">
        <v>1639</v>
      </c>
      <c r="G34" s="40" t="s">
        <v>256</v>
      </c>
      <c r="H34" s="40" t="s">
        <v>340</v>
      </c>
      <c r="I34" s="40" t="s">
        <v>1656</v>
      </c>
      <c r="J34" s="40" t="s">
        <v>341</v>
      </c>
      <c r="M34" s="121" t="s">
        <v>3632</v>
      </c>
      <c r="N34" s="130" t="s">
        <v>3633</v>
      </c>
    </row>
    <row r="35" spans="1:14" s="9" customFormat="1" ht="15.75">
      <c r="A35" s="158">
        <v>24</v>
      </c>
      <c r="B35" s="116">
        <v>23</v>
      </c>
      <c r="C35" s="40" t="s">
        <v>208</v>
      </c>
      <c r="D35" s="40" t="s">
        <v>207</v>
      </c>
      <c r="E35" s="115">
        <v>23</v>
      </c>
      <c r="F35" s="40" t="s">
        <v>1641</v>
      </c>
      <c r="G35" s="40" t="s">
        <v>266</v>
      </c>
      <c r="H35" s="40" t="s">
        <v>350</v>
      </c>
      <c r="I35" s="40" t="s">
        <v>1658</v>
      </c>
      <c r="J35" s="40" t="s">
        <v>351</v>
      </c>
      <c r="M35" s="119" t="s">
        <v>3634</v>
      </c>
      <c r="N35" s="129" t="s">
        <v>3635</v>
      </c>
    </row>
    <row r="36" spans="1:14" s="9" customFormat="1" ht="15.75">
      <c r="A36" s="158">
        <v>25</v>
      </c>
      <c r="B36" s="116">
        <v>24</v>
      </c>
      <c r="C36" s="40" t="s">
        <v>213</v>
      </c>
      <c r="D36" s="40" t="s">
        <v>212</v>
      </c>
      <c r="E36" s="115">
        <v>24</v>
      </c>
      <c r="F36" s="40" t="s">
        <v>1642</v>
      </c>
      <c r="G36" s="40" t="s">
        <v>271</v>
      </c>
      <c r="H36" s="40" t="s">
        <v>355</v>
      </c>
      <c r="I36" s="40" t="s">
        <v>1659</v>
      </c>
      <c r="J36" s="40" t="s">
        <v>356</v>
      </c>
      <c r="M36" s="121" t="s">
        <v>3636</v>
      </c>
      <c r="N36" s="130" t="s">
        <v>3637</v>
      </c>
    </row>
    <row r="37" spans="1:14" s="9" customFormat="1" ht="15.75">
      <c r="A37" s="158">
        <v>26</v>
      </c>
      <c r="B37" s="116">
        <v>25</v>
      </c>
      <c r="C37" s="40" t="s">
        <v>218</v>
      </c>
      <c r="D37" s="40" t="s">
        <v>217</v>
      </c>
      <c r="E37" s="115">
        <v>25</v>
      </c>
      <c r="F37" s="40" t="s">
        <v>1643</v>
      </c>
      <c r="G37" s="40" t="s">
        <v>276</v>
      </c>
      <c r="H37" s="40" t="s">
        <v>366</v>
      </c>
      <c r="I37" s="40" t="s">
        <v>1660</v>
      </c>
      <c r="J37" s="40" t="s">
        <v>367</v>
      </c>
      <c r="M37" s="119" t="s">
        <v>3638</v>
      </c>
      <c r="N37" s="129" t="s">
        <v>3639</v>
      </c>
    </row>
    <row r="38" spans="1:14" s="9" customFormat="1" ht="15.75">
      <c r="A38" s="158">
        <v>27</v>
      </c>
      <c r="B38" s="116">
        <v>26</v>
      </c>
      <c r="C38" s="40" t="s">
        <v>223</v>
      </c>
      <c r="D38" s="40" t="s">
        <v>222</v>
      </c>
      <c r="E38" s="115">
        <v>26</v>
      </c>
      <c r="F38" s="40" t="s">
        <v>1646</v>
      </c>
      <c r="G38" s="40" t="s">
        <v>291</v>
      </c>
      <c r="H38" s="40" t="s">
        <v>503</v>
      </c>
      <c r="I38" s="40" t="s">
        <v>1682</v>
      </c>
      <c r="J38" s="40" t="s">
        <v>504</v>
      </c>
      <c r="M38" s="121" t="s">
        <v>3640</v>
      </c>
      <c r="N38" s="130" t="s">
        <v>3641</v>
      </c>
    </row>
    <row r="39" spans="1:14" s="9" customFormat="1" ht="15.75">
      <c r="A39" s="158">
        <v>28</v>
      </c>
      <c r="B39" s="116">
        <v>27</v>
      </c>
      <c r="C39" s="40" t="s">
        <v>228</v>
      </c>
      <c r="D39" s="40" t="s">
        <v>227</v>
      </c>
      <c r="E39" s="115">
        <v>27</v>
      </c>
      <c r="F39" s="40" t="s">
        <v>1647</v>
      </c>
      <c r="G39" s="40" t="s">
        <v>296</v>
      </c>
      <c r="H39" s="40" t="s">
        <v>459</v>
      </c>
      <c r="I39" s="40" t="s">
        <v>460</v>
      </c>
      <c r="J39" s="40" t="s">
        <v>460</v>
      </c>
      <c r="M39" s="119" t="s">
        <v>3642</v>
      </c>
      <c r="N39" s="131" t="s">
        <v>36</v>
      </c>
    </row>
    <row r="40" spans="1:14" s="9" customFormat="1">
      <c r="A40" s="158">
        <v>29</v>
      </c>
      <c r="B40" s="116">
        <v>28</v>
      </c>
      <c r="C40" s="40" t="s">
        <v>233</v>
      </c>
      <c r="D40" s="40" t="s">
        <v>232</v>
      </c>
      <c r="E40" s="115">
        <v>28</v>
      </c>
      <c r="F40" s="40" t="s">
        <v>1657</v>
      </c>
      <c r="G40" s="40" t="s">
        <v>346</v>
      </c>
      <c r="H40" s="40" t="s">
        <v>376</v>
      </c>
      <c r="I40" s="40" t="s">
        <v>1662</v>
      </c>
      <c r="J40" s="40" t="s">
        <v>377</v>
      </c>
    </row>
    <row r="41" spans="1:14" s="9" customFormat="1">
      <c r="A41" s="158">
        <v>30</v>
      </c>
      <c r="B41" s="116">
        <v>29</v>
      </c>
      <c r="C41" s="40" t="s">
        <v>238</v>
      </c>
      <c r="D41" s="40" t="s">
        <v>237</v>
      </c>
      <c r="E41" s="115">
        <v>29</v>
      </c>
      <c r="F41" s="40" t="s">
        <v>362</v>
      </c>
      <c r="G41" s="40" t="s">
        <v>361</v>
      </c>
      <c r="H41" s="40" t="s">
        <v>498</v>
      </c>
      <c r="I41" s="40" t="s">
        <v>1681</v>
      </c>
      <c r="J41" s="40" t="s">
        <v>499</v>
      </c>
    </row>
    <row r="42" spans="1:14" s="9" customFormat="1">
      <c r="A42" s="158">
        <v>31</v>
      </c>
      <c r="B42" s="116">
        <v>30</v>
      </c>
      <c r="C42" s="40" t="s">
        <v>243</v>
      </c>
      <c r="D42" s="40" t="s">
        <v>242</v>
      </c>
      <c r="E42" s="115">
        <v>30</v>
      </c>
      <c r="F42" s="40" t="s">
        <v>1661</v>
      </c>
      <c r="G42" s="40" t="s">
        <v>372</v>
      </c>
      <c r="H42" s="40" t="s">
        <v>104</v>
      </c>
      <c r="I42" s="40" t="s">
        <v>1613</v>
      </c>
      <c r="J42" s="40" t="s">
        <v>105</v>
      </c>
    </row>
    <row r="43" spans="1:14" s="9" customFormat="1">
      <c r="A43" s="158">
        <v>32</v>
      </c>
      <c r="B43" s="116">
        <v>31</v>
      </c>
      <c r="C43" s="40" t="s">
        <v>249</v>
      </c>
      <c r="D43" s="40" t="s">
        <v>248</v>
      </c>
      <c r="E43" s="115">
        <v>31</v>
      </c>
      <c r="F43" s="40" t="s">
        <v>1994</v>
      </c>
      <c r="G43" s="40" t="s">
        <v>1995</v>
      </c>
      <c r="H43" s="40" t="s">
        <v>280</v>
      </c>
      <c r="I43" s="40" t="s">
        <v>1644</v>
      </c>
      <c r="J43" s="40" t="s">
        <v>281</v>
      </c>
    </row>
    <row r="44" spans="1:14" s="9" customFormat="1">
      <c r="A44" s="158">
        <v>33</v>
      </c>
      <c r="B44" s="116">
        <v>32</v>
      </c>
      <c r="C44" s="40" t="s">
        <v>254</v>
      </c>
      <c r="D44" s="40" t="s">
        <v>253</v>
      </c>
      <c r="E44" s="115">
        <v>32</v>
      </c>
      <c r="F44" s="40" t="s">
        <v>388</v>
      </c>
      <c r="G44" s="40" t="s">
        <v>387</v>
      </c>
      <c r="H44" s="40" t="s">
        <v>260</v>
      </c>
      <c r="I44" s="40" t="s">
        <v>1640</v>
      </c>
      <c r="J44" s="132" t="s">
        <v>261</v>
      </c>
    </row>
    <row r="45" spans="1:14" s="9" customFormat="1">
      <c r="A45" s="158">
        <v>34</v>
      </c>
      <c r="B45" s="116">
        <v>33</v>
      </c>
      <c r="C45" s="40" t="s">
        <v>259</v>
      </c>
      <c r="D45" s="40" t="s">
        <v>258</v>
      </c>
      <c r="E45" s="115">
        <v>33</v>
      </c>
      <c r="F45" s="40" t="s">
        <v>1664</v>
      </c>
      <c r="G45" s="40" t="s">
        <v>393</v>
      </c>
      <c r="H45" s="40" t="s">
        <v>453</v>
      </c>
      <c r="I45" s="40" t="s">
        <v>455</v>
      </c>
      <c r="J45" s="132" t="s">
        <v>454</v>
      </c>
    </row>
    <row r="46" spans="1:14" s="9" customFormat="1">
      <c r="A46" s="158">
        <v>35</v>
      </c>
      <c r="B46" s="116">
        <v>34</v>
      </c>
      <c r="C46" s="40" t="s">
        <v>264</v>
      </c>
      <c r="D46" s="40" t="s">
        <v>263</v>
      </c>
      <c r="E46" s="115">
        <v>34</v>
      </c>
      <c r="F46" s="40" t="s">
        <v>1665</v>
      </c>
      <c r="G46" s="40" t="s">
        <v>398</v>
      </c>
      <c r="H46" s="40" t="s">
        <v>494</v>
      </c>
      <c r="I46" s="40" t="s">
        <v>496</v>
      </c>
      <c r="J46" s="132" t="s">
        <v>495</v>
      </c>
    </row>
    <row r="47" spans="1:14" s="9" customFormat="1">
      <c r="A47" s="158">
        <v>36</v>
      </c>
      <c r="B47" s="116">
        <v>35</v>
      </c>
      <c r="C47" s="40" t="s">
        <v>269</v>
      </c>
      <c r="D47" s="40" t="s">
        <v>268</v>
      </c>
      <c r="E47" s="115">
        <v>35</v>
      </c>
      <c r="F47" s="40" t="s">
        <v>1666</v>
      </c>
      <c r="G47" s="40" t="s">
        <v>403</v>
      </c>
      <c r="H47" s="40" t="s">
        <v>709</v>
      </c>
      <c r="I47" s="40" t="s">
        <v>711</v>
      </c>
      <c r="J47" s="132" t="s">
        <v>710</v>
      </c>
    </row>
    <row r="48" spans="1:14" s="9" customFormat="1">
      <c r="A48" s="158">
        <v>37</v>
      </c>
      <c r="B48" s="116">
        <v>36</v>
      </c>
      <c r="C48" s="40" t="s">
        <v>274</v>
      </c>
      <c r="D48" s="40" t="s">
        <v>273</v>
      </c>
      <c r="E48" s="115">
        <v>36</v>
      </c>
      <c r="F48" s="40" t="s">
        <v>1667</v>
      </c>
      <c r="G48" s="40" t="s">
        <v>408</v>
      </c>
    </row>
    <row r="49" spans="1:7" s="9" customFormat="1">
      <c r="A49" s="158">
        <v>38</v>
      </c>
      <c r="B49" s="116">
        <v>37</v>
      </c>
      <c r="C49" s="40" t="s">
        <v>279</v>
      </c>
      <c r="D49" s="40" t="s">
        <v>278</v>
      </c>
      <c r="E49" s="115">
        <v>37</v>
      </c>
      <c r="F49" s="40" t="s">
        <v>1668</v>
      </c>
      <c r="G49" s="40" t="s">
        <v>413</v>
      </c>
    </row>
    <row r="50" spans="1:7" s="9" customFormat="1">
      <c r="A50" s="158">
        <v>39</v>
      </c>
      <c r="B50" s="116">
        <v>38</v>
      </c>
      <c r="C50" s="40" t="s">
        <v>284</v>
      </c>
      <c r="D50" s="40" t="s">
        <v>283</v>
      </c>
      <c r="E50" s="115">
        <v>38</v>
      </c>
      <c r="F50" s="40" t="s">
        <v>1669</v>
      </c>
      <c r="G50" s="40" t="s">
        <v>418</v>
      </c>
    </row>
    <row r="51" spans="1:7" s="9" customFormat="1">
      <c r="A51" s="158">
        <v>40</v>
      </c>
      <c r="B51" s="116">
        <v>39</v>
      </c>
      <c r="C51" s="40" t="s">
        <v>289</v>
      </c>
      <c r="D51" s="40" t="s">
        <v>288</v>
      </c>
      <c r="E51" s="115">
        <v>39</v>
      </c>
      <c r="F51" s="40" t="s">
        <v>1670</v>
      </c>
      <c r="G51" s="40" t="s">
        <v>423</v>
      </c>
    </row>
    <row r="52" spans="1:7" s="9" customFormat="1">
      <c r="A52" s="158">
        <v>41</v>
      </c>
      <c r="B52" s="116">
        <v>40</v>
      </c>
      <c r="C52" s="40" t="s">
        <v>294</v>
      </c>
      <c r="D52" s="40" t="s">
        <v>293</v>
      </c>
      <c r="E52" s="115">
        <v>40</v>
      </c>
      <c r="F52" s="40" t="s">
        <v>1671</v>
      </c>
      <c r="G52" s="40" t="s">
        <v>428</v>
      </c>
    </row>
    <row r="53" spans="1:7" s="9" customFormat="1">
      <c r="A53" s="158">
        <v>42</v>
      </c>
      <c r="B53" s="116">
        <v>41</v>
      </c>
      <c r="C53" s="40" t="s">
        <v>299</v>
      </c>
      <c r="D53" s="40" t="s">
        <v>298</v>
      </c>
      <c r="E53" s="115">
        <v>41</v>
      </c>
      <c r="F53" s="40" t="s">
        <v>1672</v>
      </c>
      <c r="G53" s="40" t="s">
        <v>433</v>
      </c>
    </row>
    <row r="54" spans="1:7" s="9" customFormat="1">
      <c r="A54" s="158">
        <v>43</v>
      </c>
      <c r="B54" s="116">
        <v>42</v>
      </c>
      <c r="C54" s="40" t="s">
        <v>304</v>
      </c>
      <c r="D54" s="40" t="s">
        <v>303</v>
      </c>
      <c r="E54" s="115">
        <v>42</v>
      </c>
      <c r="F54" s="40" t="s">
        <v>1673</v>
      </c>
      <c r="G54" s="40" t="s">
        <v>438</v>
      </c>
    </row>
    <row r="55" spans="1:7" s="9" customFormat="1">
      <c r="A55" s="158">
        <v>44</v>
      </c>
      <c r="B55" s="116">
        <v>43</v>
      </c>
      <c r="C55" s="40" t="s">
        <v>309</v>
      </c>
      <c r="D55" s="40" t="s">
        <v>308</v>
      </c>
      <c r="E55" s="115">
        <v>43</v>
      </c>
      <c r="F55" s="40" t="s">
        <v>1674</v>
      </c>
      <c r="G55" s="40" t="s">
        <v>443</v>
      </c>
    </row>
    <row r="56" spans="1:7" s="9" customFormat="1">
      <c r="A56" s="158">
        <v>45</v>
      </c>
      <c r="B56" s="116">
        <v>44</v>
      </c>
      <c r="C56" s="40" t="s">
        <v>314</v>
      </c>
      <c r="D56" s="40" t="s">
        <v>313</v>
      </c>
      <c r="E56" s="115">
        <v>44</v>
      </c>
      <c r="F56" s="40" t="s">
        <v>449</v>
      </c>
      <c r="G56" s="40" t="s">
        <v>448</v>
      </c>
    </row>
    <row r="57" spans="1:7" s="9" customFormat="1">
      <c r="A57" s="158">
        <v>46</v>
      </c>
      <c r="B57" s="116">
        <v>45</v>
      </c>
      <c r="C57" s="40" t="s">
        <v>319</v>
      </c>
      <c r="D57" s="40" t="s">
        <v>318</v>
      </c>
      <c r="E57" s="115">
        <v>45</v>
      </c>
      <c r="F57" s="40"/>
      <c r="G57" s="40" t="s">
        <v>1996</v>
      </c>
    </row>
    <row r="58" spans="1:7" s="9" customFormat="1">
      <c r="A58" s="158">
        <v>47</v>
      </c>
      <c r="B58" s="116">
        <v>46</v>
      </c>
      <c r="C58" s="40" t="s">
        <v>324</v>
      </c>
      <c r="D58" s="40" t="s">
        <v>323</v>
      </c>
      <c r="E58" s="115">
        <v>46</v>
      </c>
      <c r="F58" s="40" t="s">
        <v>1675</v>
      </c>
      <c r="G58" s="40" t="s">
        <v>465</v>
      </c>
    </row>
    <row r="59" spans="1:7" s="9" customFormat="1">
      <c r="A59" s="158">
        <v>48</v>
      </c>
      <c r="B59" s="116">
        <v>47</v>
      </c>
      <c r="C59" s="40" t="s">
        <v>329</v>
      </c>
      <c r="D59" s="40" t="s">
        <v>328</v>
      </c>
      <c r="E59" s="115">
        <v>47</v>
      </c>
      <c r="F59" s="40" t="s">
        <v>1676</v>
      </c>
      <c r="G59" s="40" t="s">
        <v>470</v>
      </c>
    </row>
    <row r="60" spans="1:7" s="9" customFormat="1">
      <c r="A60" s="158">
        <v>49</v>
      </c>
      <c r="B60" s="116">
        <v>48</v>
      </c>
      <c r="C60" s="40" t="s">
        <v>334</v>
      </c>
      <c r="D60" s="40" t="s">
        <v>333</v>
      </c>
      <c r="E60" s="115">
        <v>48</v>
      </c>
      <c r="F60" s="40" t="s">
        <v>1677</v>
      </c>
      <c r="G60" s="40" t="s">
        <v>475</v>
      </c>
    </row>
    <row r="61" spans="1:7" s="9" customFormat="1">
      <c r="A61" s="158">
        <v>50</v>
      </c>
      <c r="B61" s="116">
        <v>49</v>
      </c>
      <c r="C61" s="40" t="s">
        <v>349</v>
      </c>
      <c r="D61" s="40" t="s">
        <v>1999</v>
      </c>
      <c r="E61" s="115">
        <v>49</v>
      </c>
      <c r="F61" s="40" t="s">
        <v>1678</v>
      </c>
      <c r="G61" s="40" t="s">
        <v>480</v>
      </c>
    </row>
    <row r="62" spans="1:7" s="9" customFormat="1">
      <c r="A62" s="158">
        <v>51</v>
      </c>
      <c r="B62" s="116">
        <v>50</v>
      </c>
      <c r="C62" s="40" t="s">
        <v>344</v>
      </c>
      <c r="D62" s="40" t="s">
        <v>343</v>
      </c>
      <c r="E62" s="115">
        <v>50</v>
      </c>
      <c r="F62" s="40" t="s">
        <v>1679</v>
      </c>
      <c r="G62" s="40" t="s">
        <v>485</v>
      </c>
    </row>
    <row r="63" spans="1:7" s="9" customFormat="1">
      <c r="A63" s="158">
        <v>52</v>
      </c>
      <c r="B63" s="116">
        <v>51</v>
      </c>
      <c r="C63" s="40" t="s">
        <v>339</v>
      </c>
      <c r="D63" s="40" t="s">
        <v>338</v>
      </c>
      <c r="E63" s="115">
        <v>51</v>
      </c>
      <c r="F63" s="40" t="s">
        <v>1680</v>
      </c>
      <c r="G63" s="40" t="s">
        <v>490</v>
      </c>
    </row>
    <row r="64" spans="1:7" s="9" customFormat="1">
      <c r="A64" s="158">
        <v>53</v>
      </c>
      <c r="B64" s="116">
        <v>52</v>
      </c>
      <c r="C64" s="40" t="s">
        <v>354</v>
      </c>
      <c r="D64" s="40" t="s">
        <v>353</v>
      </c>
      <c r="E64" s="115">
        <v>52</v>
      </c>
      <c r="F64" s="40" t="s">
        <v>1685</v>
      </c>
      <c r="G64" s="40" t="s">
        <v>519</v>
      </c>
    </row>
    <row r="65" spans="1:7" s="9" customFormat="1">
      <c r="A65" s="158">
        <v>54</v>
      </c>
      <c r="B65" s="116">
        <v>53</v>
      </c>
      <c r="C65" s="40" t="s">
        <v>359</v>
      </c>
      <c r="D65" s="40" t="s">
        <v>358</v>
      </c>
      <c r="E65" s="115">
        <v>53</v>
      </c>
      <c r="F65" s="40" t="s">
        <v>1683</v>
      </c>
      <c r="G65" s="40" t="s">
        <v>1997</v>
      </c>
    </row>
    <row r="66" spans="1:7" s="9" customFormat="1">
      <c r="A66" s="158">
        <v>55</v>
      </c>
      <c r="B66" s="116">
        <v>54</v>
      </c>
      <c r="C66" s="40" t="s">
        <v>365</v>
      </c>
      <c r="D66" s="40" t="s">
        <v>364</v>
      </c>
      <c r="E66" s="115">
        <v>54</v>
      </c>
      <c r="F66" s="40" t="s">
        <v>1684</v>
      </c>
      <c r="G66" s="40" t="s">
        <v>1998</v>
      </c>
    </row>
    <row r="67" spans="1:7" s="9" customFormat="1">
      <c r="A67" s="158">
        <v>56</v>
      </c>
      <c r="B67" s="116">
        <v>55</v>
      </c>
      <c r="C67" s="40" t="s">
        <v>370</v>
      </c>
      <c r="D67" s="40" t="s">
        <v>369</v>
      </c>
      <c r="E67" s="115">
        <v>55</v>
      </c>
      <c r="F67" s="40" t="s">
        <v>760</v>
      </c>
      <c r="G67" s="40" t="s">
        <v>759</v>
      </c>
    </row>
    <row r="68" spans="1:7" s="9" customFormat="1">
      <c r="A68" s="158">
        <v>57</v>
      </c>
      <c r="B68" s="116">
        <v>56</v>
      </c>
      <c r="C68" s="40" t="s">
        <v>375</v>
      </c>
      <c r="D68" s="40" t="s">
        <v>374</v>
      </c>
      <c r="E68" s="133"/>
      <c r="F68" s="133"/>
    </row>
    <row r="69" spans="1:7" s="9" customFormat="1">
      <c r="A69" s="158">
        <v>58</v>
      </c>
      <c r="B69" s="116">
        <v>57</v>
      </c>
      <c r="C69" s="40" t="s">
        <v>380</v>
      </c>
      <c r="D69" s="40" t="s">
        <v>379</v>
      </c>
      <c r="E69" s="133"/>
      <c r="F69" s="133"/>
    </row>
    <row r="70" spans="1:7" s="9" customFormat="1">
      <c r="A70" s="158">
        <v>59</v>
      </c>
      <c r="B70" s="116">
        <v>58</v>
      </c>
      <c r="C70" s="40" t="s">
        <v>385</v>
      </c>
      <c r="D70" s="40" t="s">
        <v>384</v>
      </c>
      <c r="E70" s="133"/>
      <c r="F70" s="133"/>
    </row>
    <row r="71" spans="1:7" s="9" customFormat="1">
      <c r="A71" s="158">
        <v>60</v>
      </c>
      <c r="B71" s="116">
        <v>59</v>
      </c>
      <c r="C71" s="40" t="s">
        <v>391</v>
      </c>
      <c r="D71" s="40" t="s">
        <v>390</v>
      </c>
      <c r="E71" s="133"/>
      <c r="F71" s="133"/>
    </row>
    <row r="72" spans="1:7" s="9" customFormat="1">
      <c r="A72" s="158">
        <v>61</v>
      </c>
      <c r="B72" s="116">
        <v>60</v>
      </c>
      <c r="C72" s="40" t="s">
        <v>396</v>
      </c>
      <c r="D72" s="40" t="s">
        <v>395</v>
      </c>
      <c r="E72" s="133"/>
      <c r="F72" s="133"/>
    </row>
    <row r="73" spans="1:7" s="9" customFormat="1">
      <c r="A73" s="158">
        <v>62</v>
      </c>
      <c r="B73" s="116">
        <v>61</v>
      </c>
      <c r="C73" s="40" t="s">
        <v>401</v>
      </c>
      <c r="D73" s="40" t="s">
        <v>400</v>
      </c>
      <c r="E73" s="133"/>
      <c r="F73" s="133"/>
    </row>
    <row r="74" spans="1:7" s="9" customFormat="1">
      <c r="A74" s="158">
        <v>63</v>
      </c>
      <c r="B74" s="116">
        <v>62</v>
      </c>
      <c r="C74" s="40" t="s">
        <v>406</v>
      </c>
      <c r="D74" s="40" t="s">
        <v>405</v>
      </c>
      <c r="E74" s="133"/>
      <c r="F74" s="133"/>
    </row>
    <row r="75" spans="1:7" s="9" customFormat="1">
      <c r="A75" s="158">
        <v>64</v>
      </c>
      <c r="B75" s="116">
        <v>63</v>
      </c>
      <c r="C75" s="40" t="s">
        <v>411</v>
      </c>
      <c r="D75" s="40" t="s">
        <v>410</v>
      </c>
      <c r="E75" s="133"/>
      <c r="F75" s="133"/>
    </row>
    <row r="76" spans="1:7" s="9" customFormat="1">
      <c r="A76" s="158">
        <v>65</v>
      </c>
      <c r="B76" s="116">
        <v>64</v>
      </c>
      <c r="C76" s="40" t="s">
        <v>416</v>
      </c>
      <c r="D76" s="40" t="s">
        <v>415</v>
      </c>
      <c r="E76" s="133"/>
      <c r="F76" s="133"/>
    </row>
    <row r="77" spans="1:7" s="9" customFormat="1">
      <c r="A77" s="158">
        <v>66</v>
      </c>
      <c r="B77" s="116">
        <v>65</v>
      </c>
      <c r="C77" s="40" t="s">
        <v>421</v>
      </c>
      <c r="D77" s="40" t="s">
        <v>420</v>
      </c>
      <c r="E77" s="133"/>
      <c r="F77" s="133"/>
    </row>
    <row r="78" spans="1:7" s="9" customFormat="1">
      <c r="A78" s="158">
        <v>67</v>
      </c>
      <c r="B78" s="116">
        <v>66</v>
      </c>
      <c r="C78" s="40" t="s">
        <v>426</v>
      </c>
      <c r="D78" s="40" t="s">
        <v>425</v>
      </c>
      <c r="E78" s="133"/>
      <c r="F78" s="133"/>
    </row>
    <row r="79" spans="1:7" s="9" customFormat="1">
      <c r="A79" s="158">
        <v>68</v>
      </c>
      <c r="B79" s="116">
        <v>67</v>
      </c>
      <c r="C79" s="40" t="s">
        <v>431</v>
      </c>
      <c r="D79" s="40" t="s">
        <v>430</v>
      </c>
      <c r="E79" s="133"/>
      <c r="F79" s="133"/>
    </row>
    <row r="80" spans="1:7" s="9" customFormat="1">
      <c r="A80" s="158">
        <v>69</v>
      </c>
      <c r="B80" s="116">
        <v>68</v>
      </c>
      <c r="C80" s="40" t="s">
        <v>436</v>
      </c>
      <c r="D80" s="40" t="s">
        <v>435</v>
      </c>
      <c r="E80" s="133"/>
      <c r="F80" s="133"/>
    </row>
    <row r="81" spans="1:6" s="9" customFormat="1">
      <c r="A81" s="158">
        <v>70</v>
      </c>
      <c r="B81" s="116">
        <v>69</v>
      </c>
      <c r="C81" s="40" t="s">
        <v>441</v>
      </c>
      <c r="D81" s="40" t="s">
        <v>440</v>
      </c>
      <c r="E81" s="133"/>
      <c r="F81" s="133"/>
    </row>
    <row r="82" spans="1:6" s="9" customFormat="1">
      <c r="A82" s="158">
        <v>71</v>
      </c>
      <c r="B82" s="116">
        <v>70</v>
      </c>
      <c r="C82" s="40" t="s">
        <v>446</v>
      </c>
      <c r="D82" s="40" t="s">
        <v>445</v>
      </c>
      <c r="E82" s="133"/>
      <c r="F82" s="133"/>
    </row>
    <row r="83" spans="1:6" s="9" customFormat="1">
      <c r="A83" s="158">
        <v>72</v>
      </c>
      <c r="B83" s="116">
        <v>71</v>
      </c>
      <c r="C83" s="40" t="s">
        <v>452</v>
      </c>
      <c r="D83" s="40" t="s">
        <v>451</v>
      </c>
      <c r="E83" s="133"/>
      <c r="F83" s="133"/>
    </row>
    <row r="84" spans="1:6" s="9" customFormat="1">
      <c r="A84" s="158">
        <v>73</v>
      </c>
      <c r="B84" s="116">
        <v>72</v>
      </c>
      <c r="C84" s="40" t="s">
        <v>458</v>
      </c>
      <c r="D84" s="40" t="s">
        <v>457</v>
      </c>
      <c r="E84" s="133"/>
      <c r="F84" s="133"/>
    </row>
    <row r="85" spans="1:6" s="9" customFormat="1">
      <c r="A85" s="158">
        <v>74</v>
      </c>
      <c r="B85" s="116">
        <v>73</v>
      </c>
      <c r="C85" s="40" t="s">
        <v>463</v>
      </c>
      <c r="D85" s="40" t="s">
        <v>462</v>
      </c>
      <c r="E85" s="133"/>
      <c r="F85" s="133"/>
    </row>
    <row r="86" spans="1:6" s="9" customFormat="1">
      <c r="A86" s="158">
        <v>75</v>
      </c>
      <c r="B86" s="116">
        <v>74</v>
      </c>
      <c r="C86" s="40" t="s">
        <v>468</v>
      </c>
      <c r="D86" s="40" t="s">
        <v>467</v>
      </c>
      <c r="E86" s="133"/>
      <c r="F86" s="133"/>
    </row>
    <row r="87" spans="1:6" s="9" customFormat="1">
      <c r="A87" s="158">
        <v>76</v>
      </c>
      <c r="B87" s="116">
        <v>75</v>
      </c>
      <c r="C87" s="40" t="s">
        <v>473</v>
      </c>
      <c r="D87" s="40" t="s">
        <v>472</v>
      </c>
      <c r="E87" s="133"/>
      <c r="F87" s="133"/>
    </row>
    <row r="88" spans="1:6" s="9" customFormat="1">
      <c r="A88" s="158">
        <v>77</v>
      </c>
      <c r="B88" s="116">
        <v>76</v>
      </c>
      <c r="C88" s="40" t="s">
        <v>478</v>
      </c>
      <c r="D88" s="40" t="s">
        <v>477</v>
      </c>
      <c r="E88" s="133"/>
      <c r="F88" s="133"/>
    </row>
    <row r="89" spans="1:6" s="9" customFormat="1">
      <c r="A89" s="158">
        <v>78</v>
      </c>
      <c r="B89" s="116">
        <v>77</v>
      </c>
      <c r="C89" s="40" t="s">
        <v>483</v>
      </c>
      <c r="D89" s="40" t="s">
        <v>482</v>
      </c>
      <c r="E89" s="133"/>
      <c r="F89" s="133"/>
    </row>
    <row r="90" spans="1:6" s="9" customFormat="1">
      <c r="A90" s="158">
        <v>79</v>
      </c>
      <c r="B90" s="116">
        <v>78</v>
      </c>
      <c r="C90" s="40" t="s">
        <v>488</v>
      </c>
      <c r="D90" s="40" t="s">
        <v>487</v>
      </c>
      <c r="E90" s="133"/>
      <c r="F90" s="133"/>
    </row>
    <row r="91" spans="1:6" s="9" customFormat="1">
      <c r="A91" s="158">
        <v>80</v>
      </c>
      <c r="B91" s="116">
        <v>79</v>
      </c>
      <c r="C91" s="40" t="s">
        <v>493</v>
      </c>
      <c r="D91" s="40" t="s">
        <v>492</v>
      </c>
      <c r="E91" s="133"/>
      <c r="F91" s="133"/>
    </row>
    <row r="92" spans="1:6" s="9" customFormat="1">
      <c r="A92" s="158">
        <v>81</v>
      </c>
      <c r="B92" s="116">
        <v>80</v>
      </c>
      <c r="C92" s="40" t="s">
        <v>246</v>
      </c>
      <c r="D92" s="40" t="s">
        <v>245</v>
      </c>
      <c r="E92" s="133"/>
      <c r="F92" s="133"/>
    </row>
    <row r="93" spans="1:6" s="9" customFormat="1">
      <c r="A93" s="158">
        <v>82</v>
      </c>
      <c r="B93" s="116">
        <v>81</v>
      </c>
      <c r="C93" s="40" t="s">
        <v>502</v>
      </c>
      <c r="D93" s="40" t="s">
        <v>501</v>
      </c>
      <c r="E93" s="133"/>
      <c r="F93" s="133"/>
    </row>
    <row r="94" spans="1:6" s="9" customFormat="1">
      <c r="A94" s="158">
        <v>83</v>
      </c>
      <c r="B94" s="116">
        <v>82</v>
      </c>
      <c r="C94" s="40" t="s">
        <v>507</v>
      </c>
      <c r="D94" s="40" t="s">
        <v>506</v>
      </c>
      <c r="E94" s="133"/>
      <c r="F94" s="133"/>
    </row>
    <row r="95" spans="1:6" s="9" customFormat="1">
      <c r="A95" s="158">
        <v>84</v>
      </c>
      <c r="B95" s="116">
        <v>83</v>
      </c>
      <c r="C95" s="40" t="s">
        <v>512</v>
      </c>
      <c r="D95" s="40" t="s">
        <v>511</v>
      </c>
      <c r="E95" s="133"/>
      <c r="F95" s="133"/>
    </row>
    <row r="96" spans="1:6" s="9" customFormat="1">
      <c r="A96" s="158">
        <v>85</v>
      </c>
      <c r="B96" s="116">
        <v>84</v>
      </c>
      <c r="C96" s="40" t="s">
        <v>517</v>
      </c>
      <c r="D96" s="40" t="s">
        <v>516</v>
      </c>
      <c r="E96" s="133"/>
      <c r="F96" s="133"/>
    </row>
    <row r="97" spans="1:6" s="9" customFormat="1">
      <c r="A97" s="158">
        <v>86</v>
      </c>
      <c r="B97" s="116">
        <v>85</v>
      </c>
      <c r="C97" s="40" t="s">
        <v>522</v>
      </c>
      <c r="D97" s="40" t="s">
        <v>521</v>
      </c>
      <c r="E97" s="133"/>
      <c r="F97" s="133"/>
    </row>
    <row r="98" spans="1:6" s="9" customFormat="1">
      <c r="A98" s="158">
        <v>87</v>
      </c>
      <c r="B98" s="116">
        <v>86</v>
      </c>
      <c r="C98" s="40" t="s">
        <v>525</v>
      </c>
      <c r="D98" s="40" t="s">
        <v>524</v>
      </c>
      <c r="E98" s="133"/>
      <c r="F98" s="133"/>
    </row>
    <row r="99" spans="1:6" s="9" customFormat="1">
      <c r="A99" s="158">
        <v>88</v>
      </c>
      <c r="B99" s="116">
        <v>87</v>
      </c>
      <c r="C99" s="40" t="s">
        <v>528</v>
      </c>
      <c r="D99" s="40" t="s">
        <v>527</v>
      </c>
      <c r="E99" s="133"/>
      <c r="F99" s="133"/>
    </row>
    <row r="100" spans="1:6" s="9" customFormat="1">
      <c r="A100" s="158">
        <v>89</v>
      </c>
      <c r="B100" s="116">
        <v>88</v>
      </c>
      <c r="C100" s="40" t="s">
        <v>531</v>
      </c>
      <c r="D100" s="40" t="s">
        <v>530</v>
      </c>
      <c r="E100" s="133"/>
      <c r="F100" s="133"/>
    </row>
    <row r="101" spans="1:6" s="9" customFormat="1">
      <c r="A101" s="158">
        <v>90</v>
      </c>
      <c r="B101" s="116">
        <v>89</v>
      </c>
      <c r="C101" s="40" t="s">
        <v>534</v>
      </c>
      <c r="D101" s="40" t="s">
        <v>533</v>
      </c>
      <c r="E101" s="133"/>
      <c r="F101" s="133"/>
    </row>
    <row r="102" spans="1:6" s="9" customFormat="1">
      <c r="A102" s="158">
        <v>91</v>
      </c>
      <c r="B102" s="116">
        <v>90</v>
      </c>
      <c r="C102" s="40" t="s">
        <v>537</v>
      </c>
      <c r="D102" s="40" t="s">
        <v>536</v>
      </c>
      <c r="E102" s="133"/>
      <c r="F102" s="133"/>
    </row>
    <row r="103" spans="1:6" s="9" customFormat="1">
      <c r="A103" s="158">
        <v>92</v>
      </c>
      <c r="B103" s="116">
        <v>91</v>
      </c>
      <c r="C103" s="40" t="s">
        <v>540</v>
      </c>
      <c r="D103" s="40" t="s">
        <v>539</v>
      </c>
      <c r="E103" s="133"/>
      <c r="F103" s="133"/>
    </row>
    <row r="104" spans="1:6" s="9" customFormat="1">
      <c r="A104" s="158">
        <v>93</v>
      </c>
      <c r="B104" s="116">
        <v>92</v>
      </c>
      <c r="C104" s="40" t="s">
        <v>543</v>
      </c>
      <c r="D104" s="40" t="s">
        <v>542</v>
      </c>
      <c r="E104" s="133"/>
      <c r="F104" s="133"/>
    </row>
    <row r="105" spans="1:6" s="9" customFormat="1">
      <c r="A105" s="158">
        <v>94</v>
      </c>
      <c r="B105" s="116">
        <v>93</v>
      </c>
      <c r="C105" s="40" t="s">
        <v>546</v>
      </c>
      <c r="D105" s="40" t="s">
        <v>545</v>
      </c>
      <c r="E105" s="133"/>
      <c r="F105" s="133"/>
    </row>
    <row r="106" spans="1:6" s="9" customFormat="1">
      <c r="A106" s="158">
        <v>95</v>
      </c>
      <c r="B106" s="116">
        <v>94</v>
      </c>
      <c r="C106" s="40" t="s">
        <v>549</v>
      </c>
      <c r="D106" s="40" t="s">
        <v>548</v>
      </c>
      <c r="E106" s="133"/>
      <c r="F106" s="133"/>
    </row>
    <row r="107" spans="1:6" s="9" customFormat="1">
      <c r="A107" s="158">
        <v>96</v>
      </c>
      <c r="B107" s="116">
        <v>95</v>
      </c>
      <c r="C107" s="40" t="s">
        <v>552</v>
      </c>
      <c r="D107" s="40" t="s">
        <v>551</v>
      </c>
      <c r="E107" s="133"/>
      <c r="F107" s="133"/>
    </row>
    <row r="108" spans="1:6" s="9" customFormat="1">
      <c r="A108" s="158">
        <v>97</v>
      </c>
      <c r="B108" s="116">
        <v>96</v>
      </c>
      <c r="C108" s="40" t="s">
        <v>555</v>
      </c>
      <c r="D108" s="40" t="s">
        <v>554</v>
      </c>
      <c r="E108" s="133"/>
      <c r="F108" s="133"/>
    </row>
    <row r="109" spans="1:6" s="9" customFormat="1">
      <c r="A109" s="158">
        <v>98</v>
      </c>
      <c r="B109" s="116">
        <v>97</v>
      </c>
      <c r="C109" s="40" t="s">
        <v>558</v>
      </c>
      <c r="D109" s="40" t="s">
        <v>557</v>
      </c>
      <c r="E109" s="133"/>
      <c r="F109" s="133"/>
    </row>
    <row r="110" spans="1:6" s="9" customFormat="1">
      <c r="A110" s="158">
        <v>99</v>
      </c>
      <c r="B110" s="116">
        <v>98</v>
      </c>
      <c r="C110" s="40" t="s">
        <v>561</v>
      </c>
      <c r="D110" s="40" t="s">
        <v>560</v>
      </c>
      <c r="E110" s="133"/>
      <c r="F110" s="133"/>
    </row>
    <row r="111" spans="1:6" s="9" customFormat="1">
      <c r="A111" s="158">
        <v>100</v>
      </c>
      <c r="B111" s="116">
        <v>99</v>
      </c>
      <c r="C111" s="40" t="s">
        <v>72</v>
      </c>
      <c r="D111" s="40" t="s">
        <v>563</v>
      </c>
      <c r="E111" s="133"/>
      <c r="F111" s="133"/>
    </row>
    <row r="112" spans="1:6" s="9" customFormat="1">
      <c r="A112" s="158">
        <v>101</v>
      </c>
      <c r="B112" s="116">
        <v>100</v>
      </c>
      <c r="C112" s="40" t="s">
        <v>566</v>
      </c>
      <c r="D112" s="40" t="s">
        <v>565</v>
      </c>
      <c r="E112" s="133"/>
      <c r="F112" s="133"/>
    </row>
    <row r="113" spans="1:6" s="9" customFormat="1">
      <c r="A113" s="158">
        <v>102</v>
      </c>
      <c r="B113" s="116">
        <v>101</v>
      </c>
      <c r="C113" s="40" t="s">
        <v>569</v>
      </c>
      <c r="D113" s="40" t="s">
        <v>568</v>
      </c>
      <c r="E113" s="133"/>
      <c r="F113" s="133"/>
    </row>
    <row r="114" spans="1:6" s="9" customFormat="1">
      <c r="A114" s="158">
        <v>103</v>
      </c>
      <c r="B114" s="116">
        <v>102</v>
      </c>
      <c r="C114" s="40" t="s">
        <v>572</v>
      </c>
      <c r="D114" s="40" t="s">
        <v>571</v>
      </c>
      <c r="E114" s="133"/>
      <c r="F114" s="133"/>
    </row>
    <row r="115" spans="1:6" s="9" customFormat="1">
      <c r="A115" s="158">
        <v>104</v>
      </c>
      <c r="B115" s="116">
        <v>103</v>
      </c>
      <c r="C115" s="40" t="s">
        <v>578</v>
      </c>
      <c r="D115" s="40" t="s">
        <v>2000</v>
      </c>
      <c r="E115" s="133"/>
      <c r="F115" s="133"/>
    </row>
    <row r="116" spans="1:6" s="9" customFormat="1">
      <c r="A116" s="158">
        <v>105</v>
      </c>
      <c r="B116" s="116">
        <v>104</v>
      </c>
      <c r="C116" s="40" t="s">
        <v>575</v>
      </c>
      <c r="D116" s="40" t="s">
        <v>574</v>
      </c>
      <c r="E116" s="133"/>
      <c r="F116" s="133"/>
    </row>
    <row r="117" spans="1:6" s="9" customFormat="1">
      <c r="A117" s="158">
        <v>106</v>
      </c>
      <c r="B117" s="116">
        <v>105</v>
      </c>
      <c r="C117" s="40" t="s">
        <v>581</v>
      </c>
      <c r="D117" s="40" t="s">
        <v>580</v>
      </c>
      <c r="E117" s="133"/>
      <c r="F117" s="133"/>
    </row>
    <row r="118" spans="1:6" s="9" customFormat="1">
      <c r="A118" s="158">
        <v>107</v>
      </c>
      <c r="B118" s="116">
        <v>106</v>
      </c>
      <c r="C118" s="40" t="s">
        <v>584</v>
      </c>
      <c r="D118" s="40" t="s">
        <v>583</v>
      </c>
      <c r="E118" s="133"/>
      <c r="F118" s="133"/>
    </row>
    <row r="119" spans="1:6" s="9" customFormat="1">
      <c r="A119" s="158">
        <v>108</v>
      </c>
      <c r="B119" s="116">
        <v>107</v>
      </c>
      <c r="C119" s="40" t="s">
        <v>587</v>
      </c>
      <c r="D119" s="40" t="s">
        <v>586</v>
      </c>
      <c r="E119" s="133"/>
      <c r="F119" s="133"/>
    </row>
    <row r="120" spans="1:6" s="9" customFormat="1">
      <c r="A120" s="158">
        <v>109</v>
      </c>
      <c r="B120" s="116">
        <v>108</v>
      </c>
      <c r="C120" s="40" t="s">
        <v>590</v>
      </c>
      <c r="D120" s="40" t="s">
        <v>589</v>
      </c>
      <c r="E120" s="133"/>
      <c r="F120" s="133"/>
    </row>
    <row r="121" spans="1:6" s="9" customFormat="1">
      <c r="A121" s="158">
        <v>110</v>
      </c>
      <c r="B121" s="116">
        <v>109</v>
      </c>
      <c r="C121" s="40" t="s">
        <v>593</v>
      </c>
      <c r="D121" s="40" t="s">
        <v>592</v>
      </c>
      <c r="E121" s="133"/>
      <c r="F121" s="133"/>
    </row>
    <row r="122" spans="1:6" s="9" customFormat="1">
      <c r="A122" s="158">
        <v>111</v>
      </c>
      <c r="B122" s="116">
        <v>110</v>
      </c>
      <c r="C122" s="40" t="s">
        <v>596</v>
      </c>
      <c r="D122" s="40" t="s">
        <v>595</v>
      </c>
      <c r="E122" s="133"/>
      <c r="F122" s="133"/>
    </row>
    <row r="123" spans="1:6" s="9" customFormat="1">
      <c r="A123" s="158">
        <v>112</v>
      </c>
      <c r="B123" s="116">
        <v>111</v>
      </c>
      <c r="C123" s="40" t="s">
        <v>599</v>
      </c>
      <c r="D123" s="40" t="s">
        <v>598</v>
      </c>
      <c r="E123" s="133"/>
      <c r="F123" s="133"/>
    </row>
    <row r="124" spans="1:6" s="9" customFormat="1">
      <c r="A124" s="158">
        <v>113</v>
      </c>
      <c r="B124" s="116">
        <v>112</v>
      </c>
      <c r="C124" s="40" t="s">
        <v>602</v>
      </c>
      <c r="D124" s="40" t="s">
        <v>601</v>
      </c>
      <c r="E124" s="133"/>
      <c r="F124" s="133"/>
    </row>
    <row r="125" spans="1:6" s="9" customFormat="1">
      <c r="A125" s="158">
        <v>114</v>
      </c>
      <c r="B125" s="116">
        <v>113</v>
      </c>
      <c r="C125" s="40" t="s">
        <v>605</v>
      </c>
      <c r="D125" s="40" t="s">
        <v>604</v>
      </c>
      <c r="E125" s="133"/>
      <c r="F125" s="133"/>
    </row>
    <row r="126" spans="1:6" s="9" customFormat="1">
      <c r="A126" s="158">
        <v>115</v>
      </c>
      <c r="B126" s="116">
        <v>114</v>
      </c>
      <c r="C126" s="40" t="s">
        <v>608</v>
      </c>
      <c r="D126" s="40" t="s">
        <v>607</v>
      </c>
      <c r="E126" s="133"/>
      <c r="F126" s="133"/>
    </row>
    <row r="127" spans="1:6" s="9" customFormat="1">
      <c r="A127" s="158">
        <v>116</v>
      </c>
      <c r="B127" s="116">
        <v>115</v>
      </c>
      <c r="C127" s="40" t="s">
        <v>611</v>
      </c>
      <c r="D127" s="40" t="s">
        <v>610</v>
      </c>
      <c r="E127" s="133"/>
      <c r="F127" s="133"/>
    </row>
    <row r="128" spans="1:6" s="9" customFormat="1">
      <c r="A128" s="158">
        <v>117</v>
      </c>
      <c r="B128" s="116">
        <v>116</v>
      </c>
      <c r="C128" s="40" t="s">
        <v>614</v>
      </c>
      <c r="D128" s="40" t="s">
        <v>613</v>
      </c>
      <c r="E128" s="133"/>
      <c r="F128" s="133"/>
    </row>
    <row r="129" spans="1:6" s="9" customFormat="1">
      <c r="A129" s="158">
        <v>118</v>
      </c>
      <c r="B129" s="116">
        <v>117</v>
      </c>
      <c r="C129" s="40" t="s">
        <v>617</v>
      </c>
      <c r="D129" s="40" t="s">
        <v>616</v>
      </c>
      <c r="E129" s="133"/>
      <c r="F129" s="133"/>
    </row>
    <row r="130" spans="1:6" s="9" customFormat="1">
      <c r="A130" s="158">
        <v>119</v>
      </c>
      <c r="B130" s="116">
        <v>118</v>
      </c>
      <c r="C130" s="40" t="s">
        <v>620</v>
      </c>
      <c r="D130" s="40" t="s">
        <v>619</v>
      </c>
      <c r="E130" s="133"/>
      <c r="F130" s="133"/>
    </row>
    <row r="131" spans="1:6" s="9" customFormat="1">
      <c r="A131" s="158">
        <v>120</v>
      </c>
      <c r="B131" s="116">
        <v>119</v>
      </c>
      <c r="C131" s="40" t="s">
        <v>623</v>
      </c>
      <c r="D131" s="40" t="s">
        <v>622</v>
      </c>
      <c r="E131" s="133"/>
      <c r="F131" s="133"/>
    </row>
    <row r="132" spans="1:6" s="9" customFormat="1">
      <c r="A132" s="158">
        <v>121</v>
      </c>
      <c r="B132" s="116">
        <v>120</v>
      </c>
      <c r="C132" s="40" t="s">
        <v>626</v>
      </c>
      <c r="D132" s="40" t="s">
        <v>625</v>
      </c>
      <c r="E132" s="133"/>
      <c r="F132" s="133"/>
    </row>
    <row r="133" spans="1:6" s="9" customFormat="1">
      <c r="A133" s="158">
        <v>122</v>
      </c>
      <c r="B133" s="116">
        <v>121</v>
      </c>
      <c r="C133" s="40" t="s">
        <v>362</v>
      </c>
      <c r="D133" s="40" t="s">
        <v>361</v>
      </c>
      <c r="E133" s="133"/>
      <c r="F133" s="133"/>
    </row>
    <row r="134" spans="1:6" s="9" customFormat="1">
      <c r="A134" s="158">
        <v>123</v>
      </c>
      <c r="B134" s="116">
        <v>122</v>
      </c>
      <c r="C134" s="40" t="s">
        <v>630</v>
      </c>
      <c r="D134" s="40" t="s">
        <v>629</v>
      </c>
      <c r="E134" s="133"/>
      <c r="F134" s="133"/>
    </row>
    <row r="135" spans="1:6" s="9" customFormat="1">
      <c r="A135" s="158">
        <v>124</v>
      </c>
      <c r="B135" s="116">
        <v>123</v>
      </c>
      <c r="C135" s="40" t="s">
        <v>633</v>
      </c>
      <c r="D135" s="40" t="s">
        <v>632</v>
      </c>
      <c r="E135" s="133"/>
      <c r="F135" s="133"/>
    </row>
    <row r="136" spans="1:6" s="9" customFormat="1">
      <c r="A136" s="158">
        <v>125</v>
      </c>
      <c r="B136" s="116">
        <v>124</v>
      </c>
      <c r="C136" s="40" t="s">
        <v>636</v>
      </c>
      <c r="D136" s="40" t="s">
        <v>635</v>
      </c>
      <c r="E136" s="133"/>
      <c r="F136" s="133"/>
    </row>
    <row r="137" spans="1:6" s="9" customFormat="1">
      <c r="A137" s="158">
        <v>126</v>
      </c>
      <c r="B137" s="116">
        <v>125</v>
      </c>
      <c r="C137" s="40" t="s">
        <v>639</v>
      </c>
      <c r="D137" s="40" t="s">
        <v>638</v>
      </c>
      <c r="E137" s="133"/>
      <c r="F137" s="133"/>
    </row>
    <row r="138" spans="1:6" s="9" customFormat="1">
      <c r="A138" s="158">
        <v>127</v>
      </c>
      <c r="B138" s="116">
        <v>126</v>
      </c>
      <c r="C138" s="40" t="s">
        <v>642</v>
      </c>
      <c r="D138" s="40" t="s">
        <v>641</v>
      </c>
      <c r="E138" s="133"/>
      <c r="F138" s="133"/>
    </row>
    <row r="139" spans="1:6" s="9" customFormat="1">
      <c r="A139" s="158">
        <v>128</v>
      </c>
      <c r="B139" s="116">
        <v>127</v>
      </c>
      <c r="C139" s="40" t="s">
        <v>645</v>
      </c>
      <c r="D139" s="40" t="s">
        <v>644</v>
      </c>
      <c r="E139" s="133"/>
      <c r="F139" s="133"/>
    </row>
    <row r="140" spans="1:6" s="9" customFormat="1">
      <c r="A140" s="158">
        <v>129</v>
      </c>
      <c r="B140" s="116">
        <v>128</v>
      </c>
      <c r="C140" s="40" t="s">
        <v>648</v>
      </c>
      <c r="D140" s="40" t="s">
        <v>647</v>
      </c>
      <c r="E140" s="133"/>
      <c r="F140" s="133"/>
    </row>
    <row r="141" spans="1:6" s="9" customFormat="1">
      <c r="A141" s="158">
        <v>130</v>
      </c>
      <c r="B141" s="116">
        <v>129</v>
      </c>
      <c r="C141" s="40" t="s">
        <v>651</v>
      </c>
      <c r="D141" s="40" t="s">
        <v>650</v>
      </c>
      <c r="E141" s="133"/>
      <c r="F141" s="133"/>
    </row>
    <row r="142" spans="1:6" s="9" customFormat="1">
      <c r="A142" s="158">
        <v>131</v>
      </c>
      <c r="B142" s="116">
        <v>130</v>
      </c>
      <c r="C142" s="40" t="s">
        <v>654</v>
      </c>
      <c r="D142" s="40" t="s">
        <v>653</v>
      </c>
      <c r="E142" s="133"/>
      <c r="F142" s="133"/>
    </row>
    <row r="143" spans="1:6" s="9" customFormat="1">
      <c r="A143" s="158">
        <v>132</v>
      </c>
      <c r="B143" s="116">
        <v>131</v>
      </c>
      <c r="C143" s="40" t="s">
        <v>657</v>
      </c>
      <c r="D143" s="40" t="s">
        <v>656</v>
      </c>
      <c r="E143" s="133"/>
      <c r="F143" s="133"/>
    </row>
    <row r="144" spans="1:6" s="9" customFormat="1">
      <c r="A144" s="158">
        <v>133</v>
      </c>
      <c r="B144" s="116">
        <v>132</v>
      </c>
      <c r="C144" s="40" t="s">
        <v>660</v>
      </c>
      <c r="D144" s="40" t="s">
        <v>659</v>
      </c>
      <c r="E144" s="133"/>
      <c r="F144" s="133"/>
    </row>
    <row r="145" spans="1:6" s="9" customFormat="1">
      <c r="A145" s="158">
        <v>134</v>
      </c>
      <c r="B145" s="116">
        <v>133</v>
      </c>
      <c r="C145" s="40" t="s">
        <v>663</v>
      </c>
      <c r="D145" s="40" t="s">
        <v>662</v>
      </c>
      <c r="E145" s="133"/>
      <c r="F145" s="133"/>
    </row>
    <row r="146" spans="1:6" s="9" customFormat="1">
      <c r="A146" s="158">
        <v>135</v>
      </c>
      <c r="B146" s="116">
        <v>134</v>
      </c>
      <c r="C146" s="40" t="s">
        <v>666</v>
      </c>
      <c r="D146" s="40" t="s">
        <v>665</v>
      </c>
      <c r="E146" s="133"/>
      <c r="F146" s="133"/>
    </row>
    <row r="147" spans="1:6" s="9" customFormat="1">
      <c r="A147" s="158">
        <v>136</v>
      </c>
      <c r="B147" s="116">
        <v>135</v>
      </c>
      <c r="C147" s="40" t="s">
        <v>669</v>
      </c>
      <c r="D147" s="40" t="s">
        <v>668</v>
      </c>
      <c r="E147" s="133"/>
      <c r="F147" s="133"/>
    </row>
    <row r="148" spans="1:6" s="9" customFormat="1">
      <c r="A148" s="158">
        <v>137</v>
      </c>
      <c r="B148" s="116">
        <v>136</v>
      </c>
      <c r="C148" s="40" t="s">
        <v>672</v>
      </c>
      <c r="D148" s="40" t="s">
        <v>671</v>
      </c>
      <c r="E148" s="133"/>
      <c r="F148" s="133"/>
    </row>
    <row r="149" spans="1:6" s="9" customFormat="1">
      <c r="A149" s="158">
        <v>138</v>
      </c>
      <c r="B149" s="116">
        <v>137</v>
      </c>
      <c r="C149" s="40" t="s">
        <v>675</v>
      </c>
      <c r="D149" s="40" t="s">
        <v>674</v>
      </c>
      <c r="E149" s="133"/>
      <c r="F149" s="133"/>
    </row>
    <row r="150" spans="1:6" s="9" customFormat="1">
      <c r="A150" s="158">
        <v>139</v>
      </c>
      <c r="B150" s="116">
        <v>138</v>
      </c>
      <c r="C150" s="40" t="s">
        <v>678</v>
      </c>
      <c r="D150" s="40" t="s">
        <v>677</v>
      </c>
      <c r="E150" s="133"/>
      <c r="F150" s="133"/>
    </row>
    <row r="151" spans="1:6" s="9" customFormat="1">
      <c r="A151" s="158">
        <v>140</v>
      </c>
      <c r="B151" s="116">
        <v>139</v>
      </c>
      <c r="C151" s="40" t="s">
        <v>681</v>
      </c>
      <c r="D151" s="40" t="s">
        <v>680</v>
      </c>
      <c r="E151" s="133"/>
      <c r="F151" s="133"/>
    </row>
    <row r="152" spans="1:6" s="9" customFormat="1">
      <c r="A152" s="158">
        <v>141</v>
      </c>
      <c r="B152" s="116">
        <v>140</v>
      </c>
      <c r="C152" s="40" t="s">
        <v>684</v>
      </c>
      <c r="D152" s="40" t="s">
        <v>683</v>
      </c>
      <c r="E152" s="133"/>
      <c r="F152" s="133"/>
    </row>
    <row r="153" spans="1:6" s="9" customFormat="1">
      <c r="A153" s="158">
        <v>142</v>
      </c>
      <c r="B153" s="116">
        <v>141</v>
      </c>
      <c r="C153" s="40" t="s">
        <v>687</v>
      </c>
      <c r="D153" s="40" t="s">
        <v>686</v>
      </c>
      <c r="E153" s="133"/>
      <c r="F153" s="133"/>
    </row>
    <row r="154" spans="1:6" s="9" customFormat="1">
      <c r="A154" s="158">
        <v>143</v>
      </c>
      <c r="B154" s="116">
        <v>142</v>
      </c>
      <c r="C154" s="40" t="s">
        <v>690</v>
      </c>
      <c r="D154" s="40" t="s">
        <v>689</v>
      </c>
      <c r="E154" s="133"/>
      <c r="F154" s="133"/>
    </row>
    <row r="155" spans="1:6">
      <c r="A155" s="158">
        <v>144</v>
      </c>
      <c r="B155" s="116">
        <v>143</v>
      </c>
      <c r="C155" s="112" t="s">
        <v>693</v>
      </c>
      <c r="D155" s="112" t="s">
        <v>692</v>
      </c>
      <c r="E155" s="39"/>
      <c r="F155" s="39"/>
    </row>
    <row r="156" spans="1:6">
      <c r="A156" s="158">
        <v>145</v>
      </c>
      <c r="B156" s="116">
        <v>144</v>
      </c>
      <c r="C156" s="112" t="s">
        <v>696</v>
      </c>
      <c r="D156" s="112" t="s">
        <v>695</v>
      </c>
      <c r="E156" s="39"/>
      <c r="F156" s="39"/>
    </row>
    <row r="157" spans="1:6">
      <c r="A157" s="158">
        <v>146</v>
      </c>
      <c r="B157" s="116">
        <v>145</v>
      </c>
      <c r="C157" s="112" t="s">
        <v>699</v>
      </c>
      <c r="D157" s="112" t="s">
        <v>698</v>
      </c>
      <c r="E157" s="39"/>
      <c r="F157" s="39"/>
    </row>
    <row r="158" spans="1:6">
      <c r="A158" s="158">
        <v>147</v>
      </c>
      <c r="B158" s="116">
        <v>146</v>
      </c>
      <c r="C158" s="112" t="s">
        <v>702</v>
      </c>
      <c r="D158" s="112" t="s">
        <v>701</v>
      </c>
      <c r="E158" s="39"/>
      <c r="F158" s="39"/>
    </row>
    <row r="159" spans="1:6">
      <c r="A159" s="158">
        <v>148</v>
      </c>
      <c r="B159" s="116">
        <v>147</v>
      </c>
      <c r="C159" s="112" t="s">
        <v>705</v>
      </c>
      <c r="D159" s="112" t="s">
        <v>704</v>
      </c>
      <c r="E159" s="39"/>
      <c r="F159" s="39"/>
    </row>
    <row r="160" spans="1:6">
      <c r="A160" s="158">
        <v>149</v>
      </c>
      <c r="B160" s="116">
        <v>148</v>
      </c>
      <c r="C160" s="112" t="s">
        <v>708</v>
      </c>
      <c r="D160" s="112" t="s">
        <v>707</v>
      </c>
      <c r="E160" s="39"/>
      <c r="F160" s="39"/>
    </row>
    <row r="161" spans="1:6">
      <c r="A161" s="158">
        <v>150</v>
      </c>
      <c r="B161" s="116">
        <v>149</v>
      </c>
      <c r="C161" s="112" t="s">
        <v>388</v>
      </c>
      <c r="D161" s="112" t="s">
        <v>387</v>
      </c>
      <c r="E161" s="39"/>
      <c r="F161" s="39"/>
    </row>
    <row r="162" spans="1:6">
      <c r="A162" s="158">
        <v>151</v>
      </c>
      <c r="B162" s="116">
        <v>150</v>
      </c>
      <c r="C162" s="112" t="s">
        <v>715</v>
      </c>
      <c r="D162" s="112" t="s">
        <v>714</v>
      </c>
      <c r="E162" s="39"/>
      <c r="F162" s="39"/>
    </row>
    <row r="163" spans="1:6">
      <c r="A163" s="158">
        <v>152</v>
      </c>
      <c r="B163" s="116">
        <v>151</v>
      </c>
      <c r="C163" s="112" t="s">
        <v>449</v>
      </c>
      <c r="D163" s="112" t="s">
        <v>448</v>
      </c>
      <c r="E163" s="39"/>
      <c r="F163" s="39"/>
    </row>
    <row r="164" spans="1:6">
      <c r="A164" s="158">
        <v>153</v>
      </c>
      <c r="B164" s="116">
        <v>152</v>
      </c>
      <c r="C164" s="112" t="s">
        <v>719</v>
      </c>
      <c r="D164" s="112" t="s">
        <v>718</v>
      </c>
      <c r="E164" s="39"/>
      <c r="F164" s="39"/>
    </row>
    <row r="165" spans="1:6">
      <c r="A165" s="158">
        <v>154</v>
      </c>
      <c r="B165" s="116">
        <v>153</v>
      </c>
      <c r="C165" s="112" t="s">
        <v>455</v>
      </c>
      <c r="D165" s="112" t="s">
        <v>454</v>
      </c>
      <c r="E165" s="39"/>
      <c r="F165" s="39"/>
    </row>
    <row r="166" spans="1:6">
      <c r="A166" s="158">
        <v>155</v>
      </c>
      <c r="B166" s="116">
        <v>154</v>
      </c>
      <c r="C166" s="112" t="s">
        <v>723</v>
      </c>
      <c r="D166" s="112" t="s">
        <v>722</v>
      </c>
      <c r="E166" s="39"/>
      <c r="F166" s="39"/>
    </row>
    <row r="167" spans="1:6">
      <c r="A167" s="158">
        <v>156</v>
      </c>
      <c r="B167" s="116">
        <v>155</v>
      </c>
      <c r="C167" s="112" t="s">
        <v>726</v>
      </c>
      <c r="D167" s="112" t="s">
        <v>725</v>
      </c>
      <c r="E167" s="39"/>
      <c r="F167" s="39"/>
    </row>
    <row r="168" spans="1:6">
      <c r="A168" s="158">
        <v>157</v>
      </c>
      <c r="B168" s="116">
        <v>156</v>
      </c>
      <c r="C168" s="112" t="s">
        <v>729</v>
      </c>
      <c r="D168" s="112" t="s">
        <v>728</v>
      </c>
      <c r="E168" s="39"/>
      <c r="F168" s="39"/>
    </row>
    <row r="169" spans="1:6">
      <c r="A169" s="158">
        <v>158</v>
      </c>
      <c r="B169" s="116">
        <v>157</v>
      </c>
      <c r="C169" s="112" t="s">
        <v>732</v>
      </c>
      <c r="D169" s="112" t="s">
        <v>731</v>
      </c>
      <c r="E169" s="39"/>
      <c r="F169" s="39"/>
    </row>
    <row r="170" spans="1:6">
      <c r="A170" s="158">
        <v>159</v>
      </c>
      <c r="B170" s="116">
        <v>158</v>
      </c>
      <c r="C170" s="112" t="s">
        <v>735</v>
      </c>
      <c r="D170" s="112" t="s">
        <v>734</v>
      </c>
      <c r="E170" s="39"/>
      <c r="F170" s="39"/>
    </row>
    <row r="171" spans="1:6">
      <c r="A171" s="158">
        <v>160</v>
      </c>
      <c r="B171" s="116">
        <v>159</v>
      </c>
      <c r="C171" s="112" t="s">
        <v>738</v>
      </c>
      <c r="D171" s="112" t="s">
        <v>737</v>
      </c>
      <c r="E171" s="39"/>
      <c r="F171" s="39"/>
    </row>
    <row r="172" spans="1:6">
      <c r="A172" s="158">
        <v>161</v>
      </c>
      <c r="B172" s="116">
        <v>160</v>
      </c>
      <c r="C172" s="112" t="s">
        <v>741</v>
      </c>
      <c r="D172" s="112" t="s">
        <v>740</v>
      </c>
      <c r="E172" s="39"/>
      <c r="F172" s="39"/>
    </row>
    <row r="173" spans="1:6">
      <c r="A173" s="158">
        <v>162</v>
      </c>
      <c r="B173" s="116">
        <v>161</v>
      </c>
      <c r="C173" s="112" t="s">
        <v>744</v>
      </c>
      <c r="D173" s="112" t="s">
        <v>743</v>
      </c>
      <c r="E173" s="39"/>
      <c r="F173" s="39"/>
    </row>
    <row r="174" spans="1:6">
      <c r="A174" s="158">
        <v>163</v>
      </c>
      <c r="B174" s="116">
        <v>162</v>
      </c>
      <c r="C174" s="112" t="s">
        <v>747</v>
      </c>
      <c r="D174" s="112" t="s">
        <v>746</v>
      </c>
      <c r="E174" s="39"/>
      <c r="F174" s="39"/>
    </row>
    <row r="175" spans="1:6">
      <c r="A175" s="158">
        <v>164</v>
      </c>
      <c r="B175" s="116">
        <v>163</v>
      </c>
      <c r="C175" s="112" t="s">
        <v>496</v>
      </c>
      <c r="D175" s="112" t="s">
        <v>495</v>
      </c>
      <c r="E175" s="39"/>
      <c r="F175" s="39"/>
    </row>
    <row r="176" spans="1:6">
      <c r="A176" s="158">
        <v>165</v>
      </c>
      <c r="B176" s="116">
        <v>164</v>
      </c>
      <c r="C176" s="112" t="s">
        <v>751</v>
      </c>
      <c r="D176" s="112" t="s">
        <v>750</v>
      </c>
      <c r="E176" s="39"/>
      <c r="F176" s="39"/>
    </row>
    <row r="177" spans="1:6">
      <c r="A177" s="158">
        <v>166</v>
      </c>
      <c r="B177" s="116">
        <v>165</v>
      </c>
      <c r="C177" s="112" t="s">
        <v>754</v>
      </c>
      <c r="D177" s="112" t="s">
        <v>753</v>
      </c>
      <c r="E177" s="39"/>
      <c r="F177" s="39"/>
    </row>
    <row r="178" spans="1:6">
      <c r="A178" s="158">
        <v>167</v>
      </c>
      <c r="B178" s="116">
        <v>166</v>
      </c>
      <c r="C178" s="112" t="s">
        <v>757</v>
      </c>
      <c r="D178" s="112" t="s">
        <v>756</v>
      </c>
      <c r="E178" s="39"/>
      <c r="F178" s="39"/>
    </row>
    <row r="179" spans="1:6">
      <c r="A179" s="158">
        <v>168</v>
      </c>
      <c r="B179" s="116">
        <v>167</v>
      </c>
      <c r="C179" s="112" t="s">
        <v>760</v>
      </c>
      <c r="D179" s="112" t="s">
        <v>759</v>
      </c>
      <c r="E179" s="39"/>
      <c r="F179" s="39"/>
    </row>
    <row r="180" spans="1:6">
      <c r="A180" s="158">
        <v>169</v>
      </c>
      <c r="B180" s="116">
        <v>168</v>
      </c>
      <c r="C180" s="112" t="s">
        <v>763</v>
      </c>
      <c r="D180" s="112" t="s">
        <v>762</v>
      </c>
      <c r="E180" s="39"/>
      <c r="F180" s="39"/>
    </row>
    <row r="181" spans="1:6">
      <c r="A181" s="158">
        <v>170</v>
      </c>
      <c r="B181" s="116">
        <v>169</v>
      </c>
      <c r="C181" s="112" t="s">
        <v>766</v>
      </c>
      <c r="D181" s="112" t="s">
        <v>765</v>
      </c>
      <c r="E181" s="39"/>
      <c r="F181" s="39"/>
    </row>
    <row r="182" spans="1:6">
      <c r="A182" s="158">
        <v>171</v>
      </c>
      <c r="B182" s="116">
        <v>170</v>
      </c>
      <c r="C182" s="112" t="s">
        <v>769</v>
      </c>
      <c r="D182" s="112" t="s">
        <v>768</v>
      </c>
      <c r="E182" s="39"/>
      <c r="F182" s="39"/>
    </row>
    <row r="183" spans="1:6">
      <c r="A183" s="158">
        <v>172</v>
      </c>
      <c r="B183" s="116">
        <v>171</v>
      </c>
      <c r="C183" s="112" t="s">
        <v>772</v>
      </c>
      <c r="D183" s="112" t="s">
        <v>771</v>
      </c>
      <c r="E183" s="39"/>
      <c r="F183" s="39"/>
    </row>
    <row r="184" spans="1:6">
      <c r="A184" s="158">
        <v>173</v>
      </c>
      <c r="B184" s="116">
        <v>172</v>
      </c>
      <c r="C184" s="112" t="s">
        <v>775</v>
      </c>
      <c r="D184" s="112" t="s">
        <v>774</v>
      </c>
      <c r="E184" s="39"/>
      <c r="F184" s="39"/>
    </row>
    <row r="185" spans="1:6">
      <c r="A185" s="158">
        <v>174</v>
      </c>
      <c r="B185" s="116">
        <v>173</v>
      </c>
      <c r="C185" s="112" t="s">
        <v>778</v>
      </c>
      <c r="D185" s="112" t="s">
        <v>777</v>
      </c>
      <c r="E185" s="39"/>
      <c r="F185" s="39"/>
    </row>
    <row r="186" spans="1:6">
      <c r="A186" s="158">
        <v>175</v>
      </c>
      <c r="B186" s="116">
        <v>174</v>
      </c>
      <c r="C186" s="112" t="s">
        <v>784</v>
      </c>
      <c r="D186" s="112" t="s">
        <v>2001</v>
      </c>
      <c r="E186" s="39" t="s">
        <v>94</v>
      </c>
    </row>
    <row r="187" spans="1:6">
      <c r="A187" s="158">
        <v>176</v>
      </c>
      <c r="B187" s="116">
        <v>175</v>
      </c>
      <c r="C187" s="112" t="s">
        <v>781</v>
      </c>
      <c r="D187" s="112" t="s">
        <v>780</v>
      </c>
      <c r="E187" s="39" t="s">
        <v>94</v>
      </c>
    </row>
    <row r="188" spans="1:6">
      <c r="A188" s="158">
        <v>177</v>
      </c>
      <c r="D188" s="39"/>
      <c r="E188" s="39" t="s">
        <v>94</v>
      </c>
    </row>
    <row r="189" spans="1:6">
      <c r="A189" s="158">
        <v>178</v>
      </c>
      <c r="C189" s="113" t="s">
        <v>2083</v>
      </c>
      <c r="D189" s="113" t="s">
        <v>2084</v>
      </c>
      <c r="E189" s="113" t="s">
        <v>3594</v>
      </c>
    </row>
    <row r="190" spans="1:6">
      <c r="A190" s="158">
        <v>179</v>
      </c>
      <c r="B190" t="s">
        <v>3499</v>
      </c>
      <c r="C190" s="112" t="s">
        <v>2085</v>
      </c>
      <c r="D190" s="112" t="s">
        <v>1546</v>
      </c>
      <c r="E190" s="118" t="s">
        <v>1546</v>
      </c>
    </row>
    <row r="191" spans="1:6">
      <c r="A191" s="158">
        <v>180</v>
      </c>
      <c r="B191" t="s">
        <v>3499</v>
      </c>
      <c r="C191" s="112" t="s">
        <v>2086</v>
      </c>
      <c r="D191" s="112" t="s">
        <v>1546</v>
      </c>
      <c r="E191" s="118" t="s">
        <v>3592</v>
      </c>
    </row>
    <row r="192" spans="1:6">
      <c r="A192" s="158">
        <v>181</v>
      </c>
      <c r="B192" t="s">
        <v>3499</v>
      </c>
      <c r="C192" s="112" t="s">
        <v>2087</v>
      </c>
      <c r="D192" s="112" t="s">
        <v>1546</v>
      </c>
      <c r="E192" s="118" t="s">
        <v>1547</v>
      </c>
    </row>
    <row r="193" spans="1:5">
      <c r="A193" s="158">
        <v>182</v>
      </c>
      <c r="B193" t="s">
        <v>3499</v>
      </c>
      <c r="C193" s="112" t="s">
        <v>2088</v>
      </c>
      <c r="D193" s="112" t="s">
        <v>1546</v>
      </c>
      <c r="E193" s="118" t="s">
        <v>1548</v>
      </c>
    </row>
    <row r="194" spans="1:5">
      <c r="A194" s="158">
        <v>183</v>
      </c>
      <c r="B194" t="s">
        <v>3499</v>
      </c>
      <c r="C194" s="112" t="s">
        <v>2089</v>
      </c>
      <c r="D194" s="112" t="s">
        <v>1546</v>
      </c>
      <c r="E194" s="118" t="s">
        <v>1549</v>
      </c>
    </row>
    <row r="195" spans="1:5">
      <c r="A195" s="158">
        <v>184</v>
      </c>
      <c r="B195" t="s">
        <v>3500</v>
      </c>
      <c r="C195" s="112" t="s">
        <v>2090</v>
      </c>
      <c r="D195" s="112" t="s">
        <v>1547</v>
      </c>
      <c r="E195" s="118" t="s">
        <v>1550</v>
      </c>
    </row>
    <row r="196" spans="1:5">
      <c r="A196" s="158">
        <v>185</v>
      </c>
      <c r="B196" t="s">
        <v>3501</v>
      </c>
      <c r="C196" s="112" t="s">
        <v>2091</v>
      </c>
      <c r="D196" s="112" t="s">
        <v>1548</v>
      </c>
      <c r="E196" s="118" t="s">
        <v>1551</v>
      </c>
    </row>
    <row r="197" spans="1:5">
      <c r="A197" s="158">
        <v>186</v>
      </c>
      <c r="B197" t="s">
        <v>3501</v>
      </c>
      <c r="C197" s="112" t="s">
        <v>2092</v>
      </c>
      <c r="D197" s="112" t="s">
        <v>1548</v>
      </c>
      <c r="E197" s="118" t="s">
        <v>1552</v>
      </c>
    </row>
    <row r="198" spans="1:5">
      <c r="A198" s="158">
        <v>187</v>
      </c>
      <c r="B198" t="s">
        <v>3502</v>
      </c>
      <c r="C198" s="112" t="s">
        <v>2093</v>
      </c>
      <c r="D198" s="112" t="s">
        <v>1549</v>
      </c>
      <c r="E198" s="118" t="s">
        <v>1553</v>
      </c>
    </row>
    <row r="199" spans="1:5">
      <c r="A199" s="158">
        <v>188</v>
      </c>
      <c r="B199" t="s">
        <v>3502</v>
      </c>
      <c r="C199" s="112" t="s">
        <v>2094</v>
      </c>
      <c r="D199" s="112" t="s">
        <v>1549</v>
      </c>
      <c r="E199" s="118" t="s">
        <v>1554</v>
      </c>
    </row>
    <row r="200" spans="1:5">
      <c r="A200" s="158">
        <v>189</v>
      </c>
      <c r="B200" t="s">
        <v>3503</v>
      </c>
      <c r="C200" s="112" t="s">
        <v>2095</v>
      </c>
      <c r="D200" s="112" t="s">
        <v>1550</v>
      </c>
      <c r="E200" s="118" t="s">
        <v>2111</v>
      </c>
    </row>
    <row r="201" spans="1:5">
      <c r="A201" s="158">
        <v>190</v>
      </c>
      <c r="B201" t="s">
        <v>3503</v>
      </c>
      <c r="C201" s="112" t="s">
        <v>2096</v>
      </c>
      <c r="D201" s="112" t="s">
        <v>1550</v>
      </c>
      <c r="E201" s="118" t="s">
        <v>2123</v>
      </c>
    </row>
    <row r="202" spans="1:5">
      <c r="A202" s="158">
        <v>191</v>
      </c>
      <c r="B202" t="s">
        <v>3503</v>
      </c>
      <c r="C202" s="112" t="s">
        <v>2097</v>
      </c>
      <c r="D202" s="112" t="s">
        <v>1550</v>
      </c>
      <c r="E202" s="118" t="s">
        <v>1557</v>
      </c>
    </row>
    <row r="203" spans="1:5">
      <c r="A203" s="158">
        <v>192</v>
      </c>
      <c r="B203" t="s">
        <v>3503</v>
      </c>
      <c r="C203" s="112" t="s">
        <v>2098</v>
      </c>
      <c r="D203" s="112" t="s">
        <v>1550</v>
      </c>
      <c r="E203" s="118" t="s">
        <v>2144</v>
      </c>
    </row>
    <row r="204" spans="1:5">
      <c r="A204" s="158">
        <v>193</v>
      </c>
      <c r="B204" t="s">
        <v>3503</v>
      </c>
      <c r="C204" s="112" t="s">
        <v>2099</v>
      </c>
      <c r="D204" s="112" t="s">
        <v>1550</v>
      </c>
      <c r="E204" s="118" t="s">
        <v>2146</v>
      </c>
    </row>
    <row r="205" spans="1:5">
      <c r="A205" s="158">
        <v>194</v>
      </c>
      <c r="B205" t="s">
        <v>3504</v>
      </c>
      <c r="C205" s="112" t="s">
        <v>2100</v>
      </c>
      <c r="D205" s="112" t="s">
        <v>1551</v>
      </c>
      <c r="E205" s="118" t="s">
        <v>3572</v>
      </c>
    </row>
    <row r="206" spans="1:5">
      <c r="A206" s="158">
        <v>195</v>
      </c>
      <c r="B206" t="s">
        <v>3504</v>
      </c>
      <c r="C206" s="112" t="s">
        <v>2101</v>
      </c>
      <c r="D206" s="112" t="s">
        <v>1551</v>
      </c>
      <c r="E206" s="118" t="s">
        <v>1561</v>
      </c>
    </row>
    <row r="207" spans="1:5">
      <c r="A207" s="158">
        <v>196</v>
      </c>
      <c r="B207" t="s">
        <v>3504</v>
      </c>
      <c r="C207" s="112" t="s">
        <v>2102</v>
      </c>
      <c r="D207" s="112" t="s">
        <v>1551</v>
      </c>
      <c r="E207" s="118" t="s">
        <v>1562</v>
      </c>
    </row>
    <row r="208" spans="1:5">
      <c r="A208" s="158">
        <v>197</v>
      </c>
      <c r="B208" t="s">
        <v>3504</v>
      </c>
      <c r="C208" s="112" t="s">
        <v>2103</v>
      </c>
      <c r="D208" s="112" t="s">
        <v>1551</v>
      </c>
      <c r="E208" s="118" t="s">
        <v>1563</v>
      </c>
    </row>
    <row r="209" spans="1:5">
      <c r="A209" s="158">
        <v>198</v>
      </c>
      <c r="B209" t="s">
        <v>3504</v>
      </c>
      <c r="C209" s="112" t="s">
        <v>2104</v>
      </c>
      <c r="D209" s="112" t="s">
        <v>1551</v>
      </c>
      <c r="E209" s="118" t="s">
        <v>1564</v>
      </c>
    </row>
    <row r="210" spans="1:5">
      <c r="A210" s="158">
        <v>199</v>
      </c>
      <c r="B210" t="s">
        <v>3505</v>
      </c>
      <c r="C210" s="112" t="s">
        <v>2105</v>
      </c>
      <c r="D210" s="112" t="s">
        <v>1552</v>
      </c>
      <c r="E210" s="118" t="s">
        <v>2163</v>
      </c>
    </row>
    <row r="211" spans="1:5">
      <c r="A211" s="158">
        <v>200</v>
      </c>
      <c r="B211" t="s">
        <v>3505</v>
      </c>
      <c r="C211" s="112" t="s">
        <v>2106</v>
      </c>
      <c r="D211" s="112" t="s">
        <v>1552</v>
      </c>
      <c r="E211" s="118" t="s">
        <v>2166</v>
      </c>
    </row>
    <row r="212" spans="1:5">
      <c r="A212" s="158">
        <v>201</v>
      </c>
      <c r="B212" t="s">
        <v>3506</v>
      </c>
      <c r="C212" s="112" t="s">
        <v>2107</v>
      </c>
      <c r="D212" s="112" t="s">
        <v>1553</v>
      </c>
      <c r="E212" s="118" t="s">
        <v>1565</v>
      </c>
    </row>
    <row r="213" spans="1:5">
      <c r="A213" s="158">
        <v>202</v>
      </c>
      <c r="B213" t="s">
        <v>3506</v>
      </c>
      <c r="C213" s="112" t="s">
        <v>2108</v>
      </c>
      <c r="D213" s="112" t="s">
        <v>1553</v>
      </c>
      <c r="E213" s="118" t="s">
        <v>1566</v>
      </c>
    </row>
    <row r="214" spans="1:5">
      <c r="A214" s="158">
        <v>203</v>
      </c>
      <c r="B214" t="s">
        <v>3507</v>
      </c>
      <c r="C214" s="112" t="s">
        <v>2109</v>
      </c>
      <c r="D214" s="112" t="s">
        <v>1554</v>
      </c>
      <c r="E214" s="118" t="s">
        <v>1567</v>
      </c>
    </row>
    <row r="215" spans="1:5">
      <c r="A215" s="158">
        <v>204</v>
      </c>
      <c r="B215" t="s">
        <v>3508</v>
      </c>
      <c r="C215" s="112" t="s">
        <v>2110</v>
      </c>
      <c r="D215" s="112" t="s">
        <v>2111</v>
      </c>
      <c r="E215" s="118" t="s">
        <v>1568</v>
      </c>
    </row>
    <row r="216" spans="1:5">
      <c r="A216" s="158">
        <v>205</v>
      </c>
      <c r="B216" t="s">
        <v>3508</v>
      </c>
      <c r="C216" s="112" t="s">
        <v>2112</v>
      </c>
      <c r="D216" s="112" t="s">
        <v>2111</v>
      </c>
      <c r="E216" s="118" t="s">
        <v>2189</v>
      </c>
    </row>
    <row r="217" spans="1:5">
      <c r="A217" s="158">
        <v>206</v>
      </c>
      <c r="B217" t="s">
        <v>3508</v>
      </c>
      <c r="C217" s="112" t="s">
        <v>2113</v>
      </c>
      <c r="D217" s="112" t="s">
        <v>2111</v>
      </c>
      <c r="E217" s="118" t="s">
        <v>3580</v>
      </c>
    </row>
    <row r="218" spans="1:5">
      <c r="A218" s="158">
        <v>207</v>
      </c>
      <c r="B218" t="s">
        <v>3508</v>
      </c>
      <c r="C218" s="112" t="s">
        <v>2114</v>
      </c>
      <c r="D218" s="112" t="s">
        <v>2111</v>
      </c>
      <c r="E218" s="118" t="s">
        <v>3573</v>
      </c>
    </row>
    <row r="219" spans="1:5">
      <c r="A219" s="158">
        <v>208</v>
      </c>
      <c r="B219" t="s">
        <v>3508</v>
      </c>
      <c r="C219" s="112" t="s">
        <v>2115</v>
      </c>
      <c r="D219" s="112" t="s">
        <v>2111</v>
      </c>
      <c r="E219" s="118" t="s">
        <v>3582</v>
      </c>
    </row>
    <row r="220" spans="1:5">
      <c r="A220" s="158">
        <v>209</v>
      </c>
      <c r="B220" t="s">
        <v>3508</v>
      </c>
      <c r="C220" s="112" t="s">
        <v>2116</v>
      </c>
      <c r="D220" s="112" t="s">
        <v>2111</v>
      </c>
      <c r="E220" s="118" t="s">
        <v>3583</v>
      </c>
    </row>
    <row r="221" spans="1:5">
      <c r="A221" s="158">
        <v>210</v>
      </c>
      <c r="B221" t="s">
        <v>3508</v>
      </c>
      <c r="C221" s="112" t="s">
        <v>2117</v>
      </c>
      <c r="D221" s="112" t="s">
        <v>2111</v>
      </c>
      <c r="E221" s="118" t="s">
        <v>2202</v>
      </c>
    </row>
    <row r="222" spans="1:5">
      <c r="A222" s="158">
        <v>211</v>
      </c>
      <c r="B222" t="s">
        <v>3508</v>
      </c>
      <c r="C222" s="112" t="s">
        <v>2118</v>
      </c>
      <c r="D222" s="112" t="s">
        <v>2111</v>
      </c>
      <c r="E222" s="118" t="s">
        <v>3574</v>
      </c>
    </row>
    <row r="223" spans="1:5">
      <c r="A223" s="158">
        <v>212</v>
      </c>
      <c r="B223" t="s">
        <v>3508</v>
      </c>
      <c r="C223" s="112" t="s">
        <v>2119</v>
      </c>
      <c r="D223" s="112" t="s">
        <v>2111</v>
      </c>
      <c r="E223" s="118" t="s">
        <v>833</v>
      </c>
    </row>
    <row r="224" spans="1:5">
      <c r="A224" s="158">
        <v>213</v>
      </c>
      <c r="B224" t="s">
        <v>3508</v>
      </c>
      <c r="C224" s="112" t="s">
        <v>2120</v>
      </c>
      <c r="D224" s="112" t="s">
        <v>2111</v>
      </c>
      <c r="E224" s="118" t="s">
        <v>1688</v>
      </c>
    </row>
    <row r="225" spans="1:5">
      <c r="A225" s="158">
        <v>214</v>
      </c>
      <c r="B225" t="s">
        <v>3508</v>
      </c>
      <c r="C225" s="112" t="s">
        <v>2121</v>
      </c>
      <c r="D225" s="112" t="s">
        <v>2111</v>
      </c>
      <c r="E225" s="118" t="s">
        <v>893</v>
      </c>
    </row>
    <row r="226" spans="1:5">
      <c r="A226" s="158">
        <v>215</v>
      </c>
      <c r="B226" t="s">
        <v>3509</v>
      </c>
      <c r="C226" s="112" t="s">
        <v>2122</v>
      </c>
      <c r="D226" s="112" t="s">
        <v>2123</v>
      </c>
      <c r="E226" s="118" t="s">
        <v>919</v>
      </c>
    </row>
    <row r="227" spans="1:5">
      <c r="A227" s="158">
        <v>216</v>
      </c>
      <c r="B227" t="s">
        <v>3509</v>
      </c>
      <c r="C227" s="112" t="s">
        <v>2124</v>
      </c>
      <c r="D227" s="112" t="s">
        <v>2123</v>
      </c>
      <c r="E227" s="118" t="s">
        <v>2314</v>
      </c>
    </row>
    <row r="228" spans="1:5">
      <c r="A228" s="158">
        <v>217</v>
      </c>
      <c r="B228" t="s">
        <v>3509</v>
      </c>
      <c r="C228" s="112" t="s">
        <v>2125</v>
      </c>
      <c r="D228" s="112" t="s">
        <v>2123</v>
      </c>
      <c r="E228" s="118" t="s">
        <v>952</v>
      </c>
    </row>
    <row r="229" spans="1:5">
      <c r="A229" s="158">
        <v>218</v>
      </c>
      <c r="B229" t="s">
        <v>3509</v>
      </c>
      <c r="C229" s="112" t="s">
        <v>2126</v>
      </c>
      <c r="D229" s="112" t="s">
        <v>2123</v>
      </c>
      <c r="E229" s="118" t="s">
        <v>2423</v>
      </c>
    </row>
    <row r="230" spans="1:5">
      <c r="A230" s="158">
        <v>219</v>
      </c>
      <c r="B230" t="s">
        <v>3509</v>
      </c>
      <c r="C230" s="112" t="s">
        <v>2127</v>
      </c>
      <c r="D230" s="112" t="s">
        <v>2123</v>
      </c>
      <c r="E230" s="118" t="s">
        <v>3590</v>
      </c>
    </row>
    <row r="231" spans="1:5">
      <c r="A231" s="158">
        <v>220</v>
      </c>
      <c r="B231" t="s">
        <v>3509</v>
      </c>
      <c r="C231" s="112" t="s">
        <v>2128</v>
      </c>
      <c r="D231" s="112" t="s">
        <v>2123</v>
      </c>
      <c r="E231" s="118" t="s">
        <v>2489</v>
      </c>
    </row>
    <row r="232" spans="1:5">
      <c r="A232" s="158">
        <v>221</v>
      </c>
      <c r="B232" t="s">
        <v>3509</v>
      </c>
      <c r="C232" s="112" t="s">
        <v>2129</v>
      </c>
      <c r="D232" s="112" t="s">
        <v>2123</v>
      </c>
      <c r="E232" s="118" t="s">
        <v>2497</v>
      </c>
    </row>
    <row r="233" spans="1:5">
      <c r="A233" s="158">
        <v>222</v>
      </c>
      <c r="B233" t="s">
        <v>3509</v>
      </c>
      <c r="C233" s="112" t="s">
        <v>2130</v>
      </c>
      <c r="D233" s="112" t="s">
        <v>2123</v>
      </c>
      <c r="E233" s="118" t="s">
        <v>2510</v>
      </c>
    </row>
    <row r="234" spans="1:5">
      <c r="A234" s="158">
        <v>223</v>
      </c>
      <c r="B234" t="s">
        <v>3509</v>
      </c>
      <c r="C234" s="112" t="s">
        <v>2131</v>
      </c>
      <c r="D234" s="112" t="s">
        <v>2123</v>
      </c>
      <c r="E234" s="118" t="s">
        <v>1689</v>
      </c>
    </row>
    <row r="235" spans="1:5">
      <c r="A235" s="158">
        <v>224</v>
      </c>
      <c r="B235" t="s">
        <v>3510</v>
      </c>
      <c r="C235" s="112" t="s">
        <v>2132</v>
      </c>
      <c r="D235" s="112" t="s">
        <v>1557</v>
      </c>
      <c r="E235" s="118" t="s">
        <v>2617</v>
      </c>
    </row>
    <row r="236" spans="1:5">
      <c r="A236" s="158">
        <v>225</v>
      </c>
      <c r="B236" t="s">
        <v>3510</v>
      </c>
      <c r="C236" s="112" t="s">
        <v>2133</v>
      </c>
      <c r="D236" s="112" t="s">
        <v>1557</v>
      </c>
      <c r="E236" s="118" t="s">
        <v>1450</v>
      </c>
    </row>
    <row r="237" spans="1:5">
      <c r="A237" s="158">
        <v>226</v>
      </c>
      <c r="B237" t="s">
        <v>3510</v>
      </c>
      <c r="C237" s="112" t="s">
        <v>2134</v>
      </c>
      <c r="D237" s="112" t="s">
        <v>1557</v>
      </c>
      <c r="E237" s="118" t="s">
        <v>2670</v>
      </c>
    </row>
    <row r="238" spans="1:5">
      <c r="A238" s="158">
        <v>227</v>
      </c>
      <c r="B238" t="s">
        <v>3510</v>
      </c>
      <c r="C238" s="112" t="s">
        <v>2135</v>
      </c>
      <c r="D238" s="112" t="s">
        <v>1557</v>
      </c>
      <c r="E238" s="118" t="s">
        <v>2679</v>
      </c>
    </row>
    <row r="239" spans="1:5">
      <c r="A239" s="158">
        <v>228</v>
      </c>
      <c r="B239" t="s">
        <v>3510</v>
      </c>
      <c r="C239" s="112" t="s">
        <v>2136</v>
      </c>
      <c r="D239" s="112" t="s">
        <v>1557</v>
      </c>
      <c r="E239" s="118" t="s">
        <v>1463</v>
      </c>
    </row>
    <row r="240" spans="1:5">
      <c r="A240" s="158">
        <v>229</v>
      </c>
      <c r="B240" t="s">
        <v>3510</v>
      </c>
      <c r="C240" s="112" t="s">
        <v>2137</v>
      </c>
      <c r="D240" s="112" t="s">
        <v>1557</v>
      </c>
      <c r="E240" s="118" t="s">
        <v>1101</v>
      </c>
    </row>
    <row r="241" spans="1:5">
      <c r="A241" s="158">
        <v>230</v>
      </c>
      <c r="B241" t="s">
        <v>3510</v>
      </c>
      <c r="C241" s="112" t="s">
        <v>2138</v>
      </c>
      <c r="D241" s="112" t="s">
        <v>1557</v>
      </c>
      <c r="E241" s="118" t="s">
        <v>1123</v>
      </c>
    </row>
    <row r="242" spans="1:5">
      <c r="A242" s="158">
        <v>231</v>
      </c>
      <c r="B242" t="s">
        <v>3510</v>
      </c>
      <c r="C242" s="112" t="s">
        <v>2139</v>
      </c>
      <c r="D242" s="112" t="s">
        <v>1557</v>
      </c>
      <c r="E242" s="118" t="s">
        <v>2738</v>
      </c>
    </row>
    <row r="243" spans="1:5">
      <c r="A243" s="158">
        <v>232</v>
      </c>
      <c r="B243" t="s">
        <v>3510</v>
      </c>
      <c r="C243" s="112" t="s">
        <v>2140</v>
      </c>
      <c r="D243" s="112" t="s">
        <v>1557</v>
      </c>
      <c r="E243" s="118" t="s">
        <v>1452</v>
      </c>
    </row>
    <row r="244" spans="1:5">
      <c r="A244" s="158">
        <v>233</v>
      </c>
      <c r="B244" t="s">
        <v>3510</v>
      </c>
      <c r="C244" s="112" t="s">
        <v>2141</v>
      </c>
      <c r="D244" s="112" t="s">
        <v>1557</v>
      </c>
      <c r="E244" s="118" t="s">
        <v>1230</v>
      </c>
    </row>
    <row r="245" spans="1:5">
      <c r="A245" s="158">
        <v>234</v>
      </c>
      <c r="B245" t="s">
        <v>3510</v>
      </c>
      <c r="C245" s="112" t="s">
        <v>2142</v>
      </c>
      <c r="D245" s="112" t="s">
        <v>1557</v>
      </c>
      <c r="E245" s="118" t="s">
        <v>2847</v>
      </c>
    </row>
    <row r="246" spans="1:5">
      <c r="A246" s="158">
        <v>235</v>
      </c>
      <c r="B246" t="s">
        <v>3511</v>
      </c>
      <c r="C246" s="112" t="s">
        <v>2143</v>
      </c>
      <c r="D246" s="112" t="s">
        <v>2144</v>
      </c>
      <c r="E246" s="118" t="s">
        <v>1239</v>
      </c>
    </row>
    <row r="247" spans="1:5">
      <c r="A247" s="158">
        <v>236</v>
      </c>
      <c r="B247" t="s">
        <v>3512</v>
      </c>
      <c r="C247" s="112" t="s">
        <v>2145</v>
      </c>
      <c r="D247" s="112" t="s">
        <v>2146</v>
      </c>
      <c r="E247" s="118" t="s">
        <v>2906</v>
      </c>
    </row>
    <row r="248" spans="1:5">
      <c r="A248" s="158">
        <v>237</v>
      </c>
      <c r="B248" t="s">
        <v>3512</v>
      </c>
      <c r="C248" s="112" t="s">
        <v>2147</v>
      </c>
      <c r="D248" s="112" t="s">
        <v>2146</v>
      </c>
      <c r="E248" s="118" t="s">
        <v>1460</v>
      </c>
    </row>
    <row r="249" spans="1:5">
      <c r="A249" s="158">
        <v>238</v>
      </c>
      <c r="B249" t="s">
        <v>3512</v>
      </c>
      <c r="C249" s="112" t="s">
        <v>2148</v>
      </c>
      <c r="D249" s="112" t="s">
        <v>2146</v>
      </c>
      <c r="E249" s="118" t="s">
        <v>2979</v>
      </c>
    </row>
    <row r="250" spans="1:5">
      <c r="A250" s="158">
        <v>239</v>
      </c>
      <c r="B250" t="s">
        <v>3576</v>
      </c>
      <c r="C250" s="112" t="s">
        <v>2149</v>
      </c>
      <c r="D250" s="112" t="s">
        <v>3572</v>
      </c>
      <c r="E250" s="118" t="s">
        <v>1296</v>
      </c>
    </row>
    <row r="251" spans="1:5">
      <c r="A251" s="158">
        <v>240</v>
      </c>
      <c r="B251" t="s">
        <v>3576</v>
      </c>
      <c r="C251" s="112" t="s">
        <v>2150</v>
      </c>
      <c r="D251" s="112" t="s">
        <v>3572</v>
      </c>
      <c r="E251" s="118" t="s">
        <v>1311</v>
      </c>
    </row>
    <row r="252" spans="1:5">
      <c r="A252" s="158">
        <v>241</v>
      </c>
      <c r="B252" t="s">
        <v>3513</v>
      </c>
      <c r="C252" s="112" t="s">
        <v>2151</v>
      </c>
      <c r="D252" s="112" t="s">
        <v>1561</v>
      </c>
      <c r="E252" s="118" t="s">
        <v>1325</v>
      </c>
    </row>
    <row r="253" spans="1:5">
      <c r="A253" s="158">
        <v>242</v>
      </c>
      <c r="B253" t="s">
        <v>3514</v>
      </c>
      <c r="C253" s="112" t="s">
        <v>2152</v>
      </c>
      <c r="D253" s="112" t="s">
        <v>1562</v>
      </c>
      <c r="E253" s="118" t="s">
        <v>3125</v>
      </c>
    </row>
    <row r="254" spans="1:5">
      <c r="A254" s="158">
        <v>243</v>
      </c>
      <c r="B254" t="s">
        <v>3514</v>
      </c>
      <c r="C254" s="112" t="s">
        <v>2153</v>
      </c>
      <c r="D254" s="112" t="s">
        <v>1562</v>
      </c>
      <c r="E254" s="118" t="s">
        <v>1346</v>
      </c>
    </row>
    <row r="255" spans="1:5">
      <c r="A255" s="158">
        <v>244</v>
      </c>
      <c r="B255" t="s">
        <v>3515</v>
      </c>
      <c r="C255" s="112" t="s">
        <v>2154</v>
      </c>
      <c r="D255" s="112" t="s">
        <v>1563</v>
      </c>
      <c r="E255" s="118" t="s">
        <v>1355</v>
      </c>
    </row>
    <row r="256" spans="1:5">
      <c r="A256" s="158">
        <v>245</v>
      </c>
      <c r="B256" t="s">
        <v>3515</v>
      </c>
      <c r="C256" s="112" t="s">
        <v>2155</v>
      </c>
      <c r="D256" s="112" t="s">
        <v>1563</v>
      </c>
      <c r="E256" s="118" t="s">
        <v>3161</v>
      </c>
    </row>
    <row r="257" spans="1:5">
      <c r="A257" s="158">
        <v>246</v>
      </c>
      <c r="B257" t="s">
        <v>3515</v>
      </c>
      <c r="C257" s="112" t="s">
        <v>2156</v>
      </c>
      <c r="D257" s="112" t="s">
        <v>1563</v>
      </c>
      <c r="E257" s="118" t="s">
        <v>3586</v>
      </c>
    </row>
    <row r="258" spans="1:5">
      <c r="A258" s="158">
        <v>247</v>
      </c>
      <c r="B258" t="s">
        <v>3516</v>
      </c>
      <c r="C258" s="112" t="s">
        <v>2157</v>
      </c>
      <c r="D258" s="112" t="s">
        <v>1564</v>
      </c>
      <c r="E258" s="118" t="s">
        <v>3218</v>
      </c>
    </row>
    <row r="259" spans="1:5">
      <c r="A259" s="158">
        <v>248</v>
      </c>
      <c r="B259" t="s">
        <v>3516</v>
      </c>
      <c r="C259" s="112" t="s">
        <v>2158</v>
      </c>
      <c r="D259" s="112" t="s">
        <v>1564</v>
      </c>
      <c r="E259" s="118" t="s">
        <v>3246</v>
      </c>
    </row>
    <row r="260" spans="1:5">
      <c r="A260" s="158">
        <v>249</v>
      </c>
      <c r="B260" t="s">
        <v>3516</v>
      </c>
      <c r="C260" s="112" t="s">
        <v>2159</v>
      </c>
      <c r="D260" s="112" t="s">
        <v>1564</v>
      </c>
      <c r="E260" s="118" t="s">
        <v>3259</v>
      </c>
    </row>
    <row r="261" spans="1:5">
      <c r="A261" s="158">
        <v>250</v>
      </c>
      <c r="B261" t="s">
        <v>3516</v>
      </c>
      <c r="C261" s="112" t="s">
        <v>2160</v>
      </c>
      <c r="D261" s="112" t="s">
        <v>1564</v>
      </c>
      <c r="E261" s="118" t="s">
        <v>3266</v>
      </c>
    </row>
    <row r="262" spans="1:5">
      <c r="A262" s="158">
        <v>251</v>
      </c>
      <c r="B262" t="s">
        <v>3516</v>
      </c>
      <c r="C262" s="112" t="s">
        <v>2161</v>
      </c>
      <c r="D262" s="112" t="s">
        <v>1564</v>
      </c>
      <c r="E262" s="118" t="s">
        <v>1400</v>
      </c>
    </row>
    <row r="263" spans="1:5">
      <c r="A263" s="158">
        <v>252</v>
      </c>
      <c r="B263" t="s">
        <v>3517</v>
      </c>
      <c r="C263" s="112" t="s">
        <v>2162</v>
      </c>
      <c r="D263" s="112" t="s">
        <v>2163</v>
      </c>
      <c r="E263" s="118" t="s">
        <v>3316</v>
      </c>
    </row>
    <row r="264" spans="1:5">
      <c r="A264" s="158">
        <v>253</v>
      </c>
      <c r="B264" t="s">
        <v>3517</v>
      </c>
      <c r="C264" s="112" t="s">
        <v>2164</v>
      </c>
      <c r="D264" s="112" t="s">
        <v>2163</v>
      </c>
      <c r="E264" s="118" t="s">
        <v>1411</v>
      </c>
    </row>
    <row r="265" spans="1:5">
      <c r="A265" s="158">
        <v>254</v>
      </c>
      <c r="B265" t="s">
        <v>3518</v>
      </c>
      <c r="C265" s="112" t="s">
        <v>2165</v>
      </c>
      <c r="D265" s="112" t="s">
        <v>2166</v>
      </c>
      <c r="E265" s="118" t="s">
        <v>3588</v>
      </c>
    </row>
    <row r="266" spans="1:5">
      <c r="A266" s="158">
        <v>255</v>
      </c>
      <c r="B266" t="s">
        <v>3519</v>
      </c>
      <c r="C266" s="112" t="s">
        <v>2167</v>
      </c>
      <c r="D266" s="112" t="s">
        <v>1565</v>
      </c>
      <c r="E266" s="118" t="s">
        <v>1690</v>
      </c>
    </row>
    <row r="267" spans="1:5">
      <c r="A267" s="158">
        <v>256</v>
      </c>
      <c r="B267" t="s">
        <v>3519</v>
      </c>
      <c r="C267" s="112" t="s">
        <v>2168</v>
      </c>
      <c r="D267" s="112" t="s">
        <v>1565</v>
      </c>
      <c r="E267" s="118" t="s">
        <v>3391</v>
      </c>
    </row>
    <row r="268" spans="1:5">
      <c r="A268" s="158">
        <v>257</v>
      </c>
      <c r="B268" t="s">
        <v>3519</v>
      </c>
      <c r="C268" s="112" t="s">
        <v>2169</v>
      </c>
      <c r="D268" s="112" t="s">
        <v>1565</v>
      </c>
      <c r="E268" s="118" t="s">
        <v>1425</v>
      </c>
    </row>
    <row r="269" spans="1:5">
      <c r="A269" s="158">
        <v>258</v>
      </c>
      <c r="B269" t="s">
        <v>3520</v>
      </c>
      <c r="C269" s="112" t="s">
        <v>2170</v>
      </c>
      <c r="D269" s="112" t="s">
        <v>1566</v>
      </c>
      <c r="E269" s="118" t="s">
        <v>3438</v>
      </c>
    </row>
    <row r="270" spans="1:5">
      <c r="A270" s="158">
        <v>259</v>
      </c>
      <c r="B270" t="s">
        <v>3520</v>
      </c>
      <c r="C270" s="112" t="s">
        <v>2171</v>
      </c>
      <c r="D270" s="112" t="s">
        <v>1566</v>
      </c>
      <c r="E270" s="118" t="s">
        <v>1502</v>
      </c>
    </row>
    <row r="271" spans="1:5">
      <c r="A271" s="158">
        <v>260</v>
      </c>
      <c r="B271" t="s">
        <v>3520</v>
      </c>
      <c r="C271" s="112" t="s">
        <v>2172</v>
      </c>
      <c r="D271" s="112" t="s">
        <v>1566</v>
      </c>
      <c r="E271" s="118" t="s">
        <v>1435</v>
      </c>
    </row>
    <row r="272" spans="1:5">
      <c r="A272" s="158">
        <v>261</v>
      </c>
      <c r="B272" t="s">
        <v>3521</v>
      </c>
      <c r="C272" s="112" t="s">
        <v>2173</v>
      </c>
      <c r="D272" s="112" t="s">
        <v>1567</v>
      </c>
    </row>
    <row r="273" spans="1:4">
      <c r="A273" s="158">
        <v>262</v>
      </c>
      <c r="B273" t="s">
        <v>3521</v>
      </c>
      <c r="C273" s="112" t="s">
        <v>2174</v>
      </c>
      <c r="D273" s="112" t="s">
        <v>1567</v>
      </c>
    </row>
    <row r="274" spans="1:4">
      <c r="A274" s="158">
        <v>263</v>
      </c>
      <c r="B274" t="s">
        <v>3521</v>
      </c>
      <c r="C274" s="112" t="s">
        <v>2175</v>
      </c>
      <c r="D274" s="112" t="s">
        <v>1567</v>
      </c>
    </row>
    <row r="275" spans="1:4">
      <c r="A275" s="158">
        <v>264</v>
      </c>
      <c r="B275" t="s">
        <v>3521</v>
      </c>
      <c r="C275" s="112" t="s">
        <v>2176</v>
      </c>
      <c r="D275" s="112" t="s">
        <v>1567</v>
      </c>
    </row>
    <row r="276" spans="1:4">
      <c r="A276" s="158">
        <v>265</v>
      </c>
      <c r="B276" t="s">
        <v>3521</v>
      </c>
      <c r="C276" s="112" t="s">
        <v>2177</v>
      </c>
      <c r="D276" s="112" t="s">
        <v>1567</v>
      </c>
    </row>
    <row r="277" spans="1:4">
      <c r="A277" s="158">
        <v>266</v>
      </c>
      <c r="B277" t="s">
        <v>3521</v>
      </c>
      <c r="C277" s="112" t="s">
        <v>2178</v>
      </c>
      <c r="D277" s="112" t="s">
        <v>1567</v>
      </c>
    </row>
    <row r="278" spans="1:4">
      <c r="A278" s="158">
        <v>267</v>
      </c>
      <c r="B278" t="s">
        <v>3521</v>
      </c>
      <c r="C278" s="112" t="s">
        <v>2179</v>
      </c>
      <c r="D278" s="112" t="s">
        <v>1567</v>
      </c>
    </row>
    <row r="279" spans="1:4">
      <c r="A279" s="158">
        <v>268</v>
      </c>
      <c r="B279" t="s">
        <v>3521</v>
      </c>
      <c r="C279" s="112" t="s">
        <v>2180</v>
      </c>
      <c r="D279" s="112" t="s">
        <v>1567</v>
      </c>
    </row>
    <row r="280" spans="1:4">
      <c r="A280" s="158">
        <v>269</v>
      </c>
      <c r="B280" t="s">
        <v>3521</v>
      </c>
      <c r="C280" s="112" t="s">
        <v>2181</v>
      </c>
      <c r="D280" s="112" t="s">
        <v>1567</v>
      </c>
    </row>
    <row r="281" spans="1:4">
      <c r="A281" s="158">
        <v>270</v>
      </c>
      <c r="B281" t="s">
        <v>3521</v>
      </c>
      <c r="C281" s="112" t="s">
        <v>2182</v>
      </c>
      <c r="D281" s="112" t="s">
        <v>1567</v>
      </c>
    </row>
    <row r="282" spans="1:4">
      <c r="A282" s="158">
        <v>271</v>
      </c>
      <c r="B282" t="s">
        <v>3521</v>
      </c>
      <c r="C282" s="112" t="s">
        <v>2183</v>
      </c>
      <c r="D282" s="112" t="s">
        <v>1567</v>
      </c>
    </row>
    <row r="283" spans="1:4">
      <c r="A283" s="158">
        <v>272</v>
      </c>
      <c r="B283" t="s">
        <v>3521</v>
      </c>
      <c r="C283" s="112" t="s">
        <v>2184</v>
      </c>
      <c r="D283" s="112" t="s">
        <v>1567</v>
      </c>
    </row>
    <row r="284" spans="1:4">
      <c r="A284" s="158">
        <v>273</v>
      </c>
      <c r="B284" t="s">
        <v>3521</v>
      </c>
      <c r="C284" s="112" t="s">
        <v>2185</v>
      </c>
      <c r="D284" s="112" t="s">
        <v>1567</v>
      </c>
    </row>
    <row r="285" spans="1:4">
      <c r="A285" s="158">
        <v>274</v>
      </c>
      <c r="B285" t="s">
        <v>3521</v>
      </c>
      <c r="C285" s="112" t="s">
        <v>2186</v>
      </c>
      <c r="D285" s="112" t="s">
        <v>1567</v>
      </c>
    </row>
    <row r="286" spans="1:4">
      <c r="A286" s="158">
        <v>275</v>
      </c>
      <c r="B286" t="s">
        <v>3522</v>
      </c>
      <c r="C286" s="112" t="s">
        <v>2187</v>
      </c>
      <c r="D286" s="112" t="s">
        <v>1568</v>
      </c>
    </row>
    <row r="287" spans="1:4">
      <c r="A287" s="158">
        <v>276</v>
      </c>
      <c r="B287" t="s">
        <v>3523</v>
      </c>
      <c r="C287" s="112" t="s">
        <v>2188</v>
      </c>
      <c r="D287" s="112" t="s">
        <v>2189</v>
      </c>
    </row>
    <row r="288" spans="1:4">
      <c r="A288" s="158">
        <v>277</v>
      </c>
      <c r="B288" t="s">
        <v>3523</v>
      </c>
      <c r="C288" s="112" t="s">
        <v>2190</v>
      </c>
      <c r="D288" s="112" t="s">
        <v>2189</v>
      </c>
    </row>
    <row r="289" spans="1:4">
      <c r="A289" s="158">
        <v>278</v>
      </c>
      <c r="B289" t="s">
        <v>3523</v>
      </c>
      <c r="C289" s="112" t="s">
        <v>2191</v>
      </c>
      <c r="D289" s="112" t="s">
        <v>2189</v>
      </c>
    </row>
    <row r="290" spans="1:4">
      <c r="A290" s="158">
        <v>279</v>
      </c>
      <c r="B290" t="s">
        <v>3523</v>
      </c>
      <c r="C290" s="112" t="s">
        <v>2192</v>
      </c>
      <c r="D290" s="112" t="s">
        <v>2189</v>
      </c>
    </row>
    <row r="291" spans="1:4">
      <c r="A291" s="158">
        <v>280</v>
      </c>
      <c r="B291" t="s">
        <v>3523</v>
      </c>
      <c r="C291" s="112" t="s">
        <v>2193</v>
      </c>
      <c r="D291" s="112" t="s">
        <v>2189</v>
      </c>
    </row>
    <row r="292" spans="1:4">
      <c r="A292" s="158">
        <v>281</v>
      </c>
      <c r="B292" t="s">
        <v>3523</v>
      </c>
      <c r="C292" s="112" t="s">
        <v>2194</v>
      </c>
      <c r="D292" s="112" t="s">
        <v>2189</v>
      </c>
    </row>
    <row r="293" spans="1:4">
      <c r="A293" s="158">
        <v>282</v>
      </c>
      <c r="B293" t="s">
        <v>3577</v>
      </c>
      <c r="C293" s="112" t="s">
        <v>2195</v>
      </c>
      <c r="D293" s="112" t="s">
        <v>3580</v>
      </c>
    </row>
    <row r="294" spans="1:4">
      <c r="A294" s="158">
        <v>283</v>
      </c>
      <c r="B294" t="s">
        <v>3577</v>
      </c>
      <c r="C294" s="112" t="s">
        <v>2196</v>
      </c>
      <c r="D294" s="112" t="s">
        <v>3580</v>
      </c>
    </row>
    <row r="295" spans="1:4">
      <c r="A295" s="158">
        <v>284</v>
      </c>
      <c r="B295" t="s">
        <v>3577</v>
      </c>
      <c r="C295" s="112" t="s">
        <v>2197</v>
      </c>
      <c r="D295" s="112" t="s">
        <v>3580</v>
      </c>
    </row>
    <row r="296" spans="1:4">
      <c r="A296" s="158">
        <v>285</v>
      </c>
      <c r="B296" t="s">
        <v>3578</v>
      </c>
      <c r="C296" s="112" t="s">
        <v>2198</v>
      </c>
      <c r="D296" s="112" t="s">
        <v>3573</v>
      </c>
    </row>
    <row r="297" spans="1:4">
      <c r="A297" s="158">
        <v>286</v>
      </c>
      <c r="B297" t="s">
        <v>3581</v>
      </c>
      <c r="C297" s="112" t="s">
        <v>2199</v>
      </c>
      <c r="D297" s="112" t="s">
        <v>3582</v>
      </c>
    </row>
    <row r="298" spans="1:4">
      <c r="A298" s="158">
        <v>287</v>
      </c>
      <c r="B298" t="s">
        <v>3584</v>
      </c>
      <c r="C298" s="112" t="s">
        <v>2200</v>
      </c>
      <c r="D298" s="112" t="s">
        <v>3583</v>
      </c>
    </row>
    <row r="299" spans="1:4">
      <c r="A299" s="158">
        <v>288</v>
      </c>
      <c r="B299" t="s">
        <v>3524</v>
      </c>
      <c r="C299" s="112" t="s">
        <v>2201</v>
      </c>
      <c r="D299" s="112" t="s">
        <v>2202</v>
      </c>
    </row>
    <row r="300" spans="1:4">
      <c r="A300" s="158">
        <v>289</v>
      </c>
      <c r="B300" t="s">
        <v>3579</v>
      </c>
      <c r="C300" s="112" t="s">
        <v>2203</v>
      </c>
      <c r="D300" s="112" t="s">
        <v>3574</v>
      </c>
    </row>
    <row r="301" spans="1:4">
      <c r="A301" s="158">
        <v>290</v>
      </c>
      <c r="B301" t="s">
        <v>3579</v>
      </c>
      <c r="C301" s="112" t="s">
        <v>2204</v>
      </c>
      <c r="D301" s="112" t="s">
        <v>3574</v>
      </c>
    </row>
    <row r="302" spans="1:4">
      <c r="A302" s="158">
        <v>291</v>
      </c>
      <c r="B302" t="s">
        <v>3525</v>
      </c>
      <c r="C302" s="112" t="s">
        <v>2205</v>
      </c>
      <c r="D302" s="112" t="s">
        <v>833</v>
      </c>
    </row>
    <row r="303" spans="1:4">
      <c r="A303" s="158">
        <v>292</v>
      </c>
      <c r="B303" t="s">
        <v>3525</v>
      </c>
      <c r="C303" s="112" t="s">
        <v>2206</v>
      </c>
      <c r="D303" s="112" t="s">
        <v>833</v>
      </c>
    </row>
    <row r="304" spans="1:4">
      <c r="A304" s="158">
        <v>293</v>
      </c>
      <c r="B304" t="s">
        <v>3525</v>
      </c>
      <c r="C304" s="112" t="s">
        <v>2207</v>
      </c>
      <c r="D304" s="112" t="s">
        <v>833</v>
      </c>
    </row>
    <row r="305" spans="1:4">
      <c r="A305" s="158">
        <v>294</v>
      </c>
      <c r="B305" t="s">
        <v>3525</v>
      </c>
      <c r="C305" s="112" t="s">
        <v>2208</v>
      </c>
      <c r="D305" s="112" t="s">
        <v>833</v>
      </c>
    </row>
    <row r="306" spans="1:4">
      <c r="A306" s="158">
        <v>295</v>
      </c>
      <c r="B306" t="s">
        <v>3525</v>
      </c>
      <c r="C306" s="112" t="s">
        <v>2209</v>
      </c>
      <c r="D306" s="112" t="s">
        <v>833</v>
      </c>
    </row>
    <row r="307" spans="1:4">
      <c r="A307" s="158">
        <v>296</v>
      </c>
      <c r="B307" t="s">
        <v>3525</v>
      </c>
      <c r="C307" s="112" t="s">
        <v>2210</v>
      </c>
      <c r="D307" s="112" t="s">
        <v>833</v>
      </c>
    </row>
    <row r="308" spans="1:4">
      <c r="A308" s="158">
        <v>297</v>
      </c>
      <c r="B308" t="s">
        <v>3525</v>
      </c>
      <c r="C308" s="112" t="s">
        <v>2211</v>
      </c>
      <c r="D308" s="112" t="s">
        <v>833</v>
      </c>
    </row>
    <row r="309" spans="1:4">
      <c r="A309" s="158">
        <v>298</v>
      </c>
      <c r="B309" t="s">
        <v>3525</v>
      </c>
      <c r="C309" s="112" t="s">
        <v>2212</v>
      </c>
      <c r="D309" s="112" t="s">
        <v>833</v>
      </c>
    </row>
    <row r="310" spans="1:4">
      <c r="A310" s="158">
        <v>299</v>
      </c>
      <c r="B310" t="s">
        <v>3525</v>
      </c>
      <c r="C310" s="112" t="s">
        <v>2213</v>
      </c>
      <c r="D310" s="112" t="s">
        <v>833</v>
      </c>
    </row>
    <row r="311" spans="1:4">
      <c r="A311" s="158">
        <v>300</v>
      </c>
      <c r="B311" t="s">
        <v>3525</v>
      </c>
      <c r="C311" s="112" t="s">
        <v>2214</v>
      </c>
      <c r="D311" s="112" t="s">
        <v>833</v>
      </c>
    </row>
    <row r="312" spans="1:4">
      <c r="A312" s="158">
        <v>301</v>
      </c>
      <c r="B312" t="s">
        <v>3525</v>
      </c>
      <c r="C312" s="112" t="s">
        <v>2215</v>
      </c>
      <c r="D312" s="112" t="s">
        <v>833</v>
      </c>
    </row>
    <row r="313" spans="1:4">
      <c r="A313" s="158">
        <v>302</v>
      </c>
      <c r="B313" t="s">
        <v>3525</v>
      </c>
      <c r="C313" s="112" t="s">
        <v>2216</v>
      </c>
      <c r="D313" s="112" t="s">
        <v>833</v>
      </c>
    </row>
    <row r="314" spans="1:4">
      <c r="A314" s="158">
        <v>303</v>
      </c>
      <c r="B314" t="s">
        <v>3525</v>
      </c>
      <c r="C314" s="112" t="s">
        <v>2217</v>
      </c>
      <c r="D314" s="112" t="s">
        <v>833</v>
      </c>
    </row>
    <row r="315" spans="1:4">
      <c r="A315" s="158">
        <v>304</v>
      </c>
      <c r="B315" t="s">
        <v>3525</v>
      </c>
      <c r="C315" s="112" t="s">
        <v>2218</v>
      </c>
      <c r="D315" s="112" t="s">
        <v>833</v>
      </c>
    </row>
    <row r="316" spans="1:4">
      <c r="A316" s="158">
        <v>305</v>
      </c>
      <c r="B316" t="s">
        <v>3526</v>
      </c>
      <c r="C316" s="112" t="s">
        <v>2219</v>
      </c>
      <c r="D316" s="112" t="s">
        <v>1688</v>
      </c>
    </row>
    <row r="317" spans="1:4">
      <c r="A317" s="158">
        <v>306</v>
      </c>
      <c r="B317" t="s">
        <v>3526</v>
      </c>
      <c r="C317" s="112" t="s">
        <v>2220</v>
      </c>
      <c r="D317" s="112" t="s">
        <v>1688</v>
      </c>
    </row>
    <row r="318" spans="1:4">
      <c r="A318" s="158">
        <v>307</v>
      </c>
      <c r="B318" t="s">
        <v>3526</v>
      </c>
      <c r="C318" s="112" t="s">
        <v>2221</v>
      </c>
      <c r="D318" s="112" t="s">
        <v>1688</v>
      </c>
    </row>
    <row r="319" spans="1:4">
      <c r="A319" s="158">
        <v>308</v>
      </c>
      <c r="B319" t="s">
        <v>3526</v>
      </c>
      <c r="C319" s="112" t="s">
        <v>2087</v>
      </c>
      <c r="D319" s="112" t="s">
        <v>1688</v>
      </c>
    </row>
    <row r="320" spans="1:4">
      <c r="A320" s="158">
        <v>309</v>
      </c>
      <c r="B320" t="s">
        <v>3526</v>
      </c>
      <c r="C320" s="112" t="s">
        <v>2222</v>
      </c>
      <c r="D320" s="112" t="s">
        <v>1688</v>
      </c>
    </row>
    <row r="321" spans="1:4">
      <c r="A321" s="158">
        <v>310</v>
      </c>
      <c r="B321" t="s">
        <v>3526</v>
      </c>
      <c r="C321" s="112" t="s">
        <v>2223</v>
      </c>
      <c r="D321" s="112" t="s">
        <v>1688</v>
      </c>
    </row>
    <row r="322" spans="1:4">
      <c r="A322" s="158">
        <v>311</v>
      </c>
      <c r="B322" t="s">
        <v>3526</v>
      </c>
      <c r="C322" s="112" t="s">
        <v>2224</v>
      </c>
      <c r="D322" s="112" t="s">
        <v>1688</v>
      </c>
    </row>
    <row r="323" spans="1:4">
      <c r="A323" s="158">
        <v>312</v>
      </c>
      <c r="B323" t="s">
        <v>3526</v>
      </c>
      <c r="C323" s="112" t="s">
        <v>2225</v>
      </c>
      <c r="D323" s="112" t="s">
        <v>1688</v>
      </c>
    </row>
    <row r="324" spans="1:4">
      <c r="A324" s="158">
        <v>313</v>
      </c>
      <c r="B324" t="s">
        <v>3526</v>
      </c>
      <c r="C324" s="112" t="s">
        <v>2226</v>
      </c>
      <c r="D324" s="112" t="s">
        <v>1688</v>
      </c>
    </row>
    <row r="325" spans="1:4">
      <c r="A325" s="158">
        <v>314</v>
      </c>
      <c r="B325" t="s">
        <v>3526</v>
      </c>
      <c r="C325" s="112" t="s">
        <v>2227</v>
      </c>
      <c r="D325" s="112" t="s">
        <v>1688</v>
      </c>
    </row>
    <row r="326" spans="1:4">
      <c r="A326" s="158">
        <v>315</v>
      </c>
      <c r="B326" t="s">
        <v>3526</v>
      </c>
      <c r="C326" s="112" t="s">
        <v>2228</v>
      </c>
      <c r="D326" s="112" t="s">
        <v>1688</v>
      </c>
    </row>
    <row r="327" spans="1:4">
      <c r="A327" s="158">
        <v>316</v>
      </c>
      <c r="B327" t="s">
        <v>3526</v>
      </c>
      <c r="C327" s="112" t="s">
        <v>2229</v>
      </c>
      <c r="D327" s="112" t="s">
        <v>1688</v>
      </c>
    </row>
    <row r="328" spans="1:4">
      <c r="A328" s="158">
        <v>317</v>
      </c>
      <c r="B328" t="s">
        <v>3526</v>
      </c>
      <c r="C328" s="112" t="s">
        <v>2230</v>
      </c>
      <c r="D328" s="112" t="s">
        <v>1688</v>
      </c>
    </row>
    <row r="329" spans="1:4">
      <c r="A329" s="158">
        <v>318</v>
      </c>
      <c r="B329" t="s">
        <v>3526</v>
      </c>
      <c r="C329" s="112" t="s">
        <v>2231</v>
      </c>
      <c r="D329" s="112" t="s">
        <v>1688</v>
      </c>
    </row>
    <row r="330" spans="1:4">
      <c r="A330" s="158">
        <v>319</v>
      </c>
      <c r="B330" t="s">
        <v>3526</v>
      </c>
      <c r="C330" s="112" t="s">
        <v>2232</v>
      </c>
      <c r="D330" s="112" t="s">
        <v>1688</v>
      </c>
    </row>
    <row r="331" spans="1:4">
      <c r="A331" s="158">
        <v>320</v>
      </c>
      <c r="B331" t="s">
        <v>3526</v>
      </c>
      <c r="C331" s="112" t="s">
        <v>2233</v>
      </c>
      <c r="D331" s="112" t="s">
        <v>1688</v>
      </c>
    </row>
    <row r="332" spans="1:4">
      <c r="A332" s="158">
        <v>321</v>
      </c>
      <c r="B332" t="s">
        <v>3526</v>
      </c>
      <c r="C332" s="112" t="s">
        <v>2234</v>
      </c>
      <c r="D332" s="112" t="s">
        <v>1688</v>
      </c>
    </row>
    <row r="333" spans="1:4">
      <c r="A333" s="158">
        <v>322</v>
      </c>
      <c r="B333" t="s">
        <v>3526</v>
      </c>
      <c r="C333" s="112" t="s">
        <v>2235</v>
      </c>
      <c r="D333" s="112" t="s">
        <v>1688</v>
      </c>
    </row>
    <row r="334" spans="1:4">
      <c r="A334" s="158">
        <v>323</v>
      </c>
      <c r="B334" t="s">
        <v>3526</v>
      </c>
      <c r="C334" s="112" t="s">
        <v>2236</v>
      </c>
      <c r="D334" s="112" t="s">
        <v>1688</v>
      </c>
    </row>
    <row r="335" spans="1:4">
      <c r="A335" s="158">
        <v>324</v>
      </c>
      <c r="B335" t="s">
        <v>3526</v>
      </c>
      <c r="C335" s="112" t="s">
        <v>2237</v>
      </c>
      <c r="D335" s="112" t="s">
        <v>1688</v>
      </c>
    </row>
    <row r="336" spans="1:4">
      <c r="A336" s="158">
        <v>325</v>
      </c>
      <c r="B336" t="s">
        <v>3526</v>
      </c>
      <c r="C336" s="112" t="s">
        <v>2238</v>
      </c>
      <c r="D336" s="112" t="s">
        <v>1688</v>
      </c>
    </row>
    <row r="337" spans="1:4">
      <c r="A337" s="158">
        <v>326</v>
      </c>
      <c r="B337" t="s">
        <v>3526</v>
      </c>
      <c r="C337" s="112" t="s">
        <v>2239</v>
      </c>
      <c r="D337" s="112" t="s">
        <v>1688</v>
      </c>
    </row>
    <row r="338" spans="1:4">
      <c r="A338" s="158">
        <v>327</v>
      </c>
      <c r="B338" t="s">
        <v>3526</v>
      </c>
      <c r="C338" s="112" t="s">
        <v>2240</v>
      </c>
      <c r="D338" s="112" t="s">
        <v>1688</v>
      </c>
    </row>
    <row r="339" spans="1:4">
      <c r="A339" s="158">
        <v>328</v>
      </c>
      <c r="B339" t="s">
        <v>3527</v>
      </c>
      <c r="C339" s="112" t="s">
        <v>2241</v>
      </c>
      <c r="D339" s="112" t="s">
        <v>893</v>
      </c>
    </row>
    <row r="340" spans="1:4">
      <c r="A340" s="158">
        <v>329</v>
      </c>
      <c r="B340" t="s">
        <v>3527</v>
      </c>
      <c r="C340" s="112" t="s">
        <v>2242</v>
      </c>
      <c r="D340" s="112" t="s">
        <v>893</v>
      </c>
    </row>
    <row r="341" spans="1:4">
      <c r="A341" s="158">
        <v>330</v>
      </c>
      <c r="B341" t="s">
        <v>3527</v>
      </c>
      <c r="C341" s="112" t="s">
        <v>2243</v>
      </c>
      <c r="D341" s="112" t="s">
        <v>893</v>
      </c>
    </row>
    <row r="342" spans="1:4">
      <c r="A342" s="158">
        <v>331</v>
      </c>
      <c r="B342" t="s">
        <v>3527</v>
      </c>
      <c r="C342" s="112" t="s">
        <v>2244</v>
      </c>
      <c r="D342" s="112" t="s">
        <v>893</v>
      </c>
    </row>
    <row r="343" spans="1:4">
      <c r="A343" s="158">
        <v>332</v>
      </c>
      <c r="B343" t="s">
        <v>3527</v>
      </c>
      <c r="C343" s="112" t="s">
        <v>2245</v>
      </c>
      <c r="D343" s="112" t="s">
        <v>893</v>
      </c>
    </row>
    <row r="344" spans="1:4">
      <c r="A344" s="158">
        <v>333</v>
      </c>
      <c r="B344" t="s">
        <v>3527</v>
      </c>
      <c r="C344" s="112" t="s">
        <v>2246</v>
      </c>
      <c r="D344" s="112" t="s">
        <v>893</v>
      </c>
    </row>
    <row r="345" spans="1:4">
      <c r="A345" s="158">
        <v>334</v>
      </c>
      <c r="B345" t="s">
        <v>3527</v>
      </c>
      <c r="C345" s="112" t="s">
        <v>2247</v>
      </c>
      <c r="D345" s="112" t="s">
        <v>893</v>
      </c>
    </row>
    <row r="346" spans="1:4">
      <c r="A346" s="158">
        <v>335</v>
      </c>
      <c r="B346" t="s">
        <v>3527</v>
      </c>
      <c r="C346" s="112" t="s">
        <v>2248</v>
      </c>
      <c r="D346" s="112" t="s">
        <v>893</v>
      </c>
    </row>
    <row r="347" spans="1:4">
      <c r="A347" s="158">
        <v>336</v>
      </c>
      <c r="B347" t="s">
        <v>3527</v>
      </c>
      <c r="C347" s="112" t="s">
        <v>2249</v>
      </c>
      <c r="D347" s="112" t="s">
        <v>893</v>
      </c>
    </row>
    <row r="348" spans="1:4">
      <c r="A348" s="158">
        <v>337</v>
      </c>
      <c r="B348" t="s">
        <v>3527</v>
      </c>
      <c r="C348" s="112" t="s">
        <v>2250</v>
      </c>
      <c r="D348" s="112" t="s">
        <v>893</v>
      </c>
    </row>
    <row r="349" spans="1:4">
      <c r="A349" s="158">
        <v>338</v>
      </c>
      <c r="B349" t="s">
        <v>3527</v>
      </c>
      <c r="C349" s="112" t="s">
        <v>2251</v>
      </c>
      <c r="D349" s="112" t="s">
        <v>893</v>
      </c>
    </row>
    <row r="350" spans="1:4">
      <c r="A350" s="158">
        <v>339</v>
      </c>
      <c r="B350" t="s">
        <v>3527</v>
      </c>
      <c r="C350" s="112" t="s">
        <v>2252</v>
      </c>
      <c r="D350" s="112" t="s">
        <v>893</v>
      </c>
    </row>
    <row r="351" spans="1:4">
      <c r="A351" s="158">
        <v>340</v>
      </c>
      <c r="B351" t="s">
        <v>3527</v>
      </c>
      <c r="C351" s="112" t="s">
        <v>2253</v>
      </c>
      <c r="D351" s="112" t="s">
        <v>893</v>
      </c>
    </row>
    <row r="352" spans="1:4">
      <c r="A352" s="158">
        <v>341</v>
      </c>
      <c r="B352" t="s">
        <v>3527</v>
      </c>
      <c r="C352" s="112" t="s">
        <v>2254</v>
      </c>
      <c r="D352" s="112" t="s">
        <v>893</v>
      </c>
    </row>
    <row r="353" spans="1:4">
      <c r="A353" s="158">
        <v>342</v>
      </c>
      <c r="B353" t="s">
        <v>3527</v>
      </c>
      <c r="C353" s="112" t="s">
        <v>2255</v>
      </c>
      <c r="D353" s="112" t="s">
        <v>893</v>
      </c>
    </row>
    <row r="354" spans="1:4">
      <c r="A354" s="158">
        <v>343</v>
      </c>
      <c r="B354" t="s">
        <v>3527</v>
      </c>
      <c r="C354" s="112" t="s">
        <v>2256</v>
      </c>
      <c r="D354" s="112" t="s">
        <v>893</v>
      </c>
    </row>
    <row r="355" spans="1:4">
      <c r="A355" s="158">
        <v>344</v>
      </c>
      <c r="B355" t="s">
        <v>3527</v>
      </c>
      <c r="C355" s="112" t="s">
        <v>2257</v>
      </c>
      <c r="D355" s="112" t="s">
        <v>893</v>
      </c>
    </row>
    <row r="356" spans="1:4">
      <c r="A356" s="158">
        <v>345</v>
      </c>
      <c r="B356" t="s">
        <v>3527</v>
      </c>
      <c r="C356" s="112" t="s">
        <v>2258</v>
      </c>
      <c r="D356" s="112" t="s">
        <v>893</v>
      </c>
    </row>
    <row r="357" spans="1:4">
      <c r="A357" s="158">
        <v>346</v>
      </c>
      <c r="B357" t="s">
        <v>3527</v>
      </c>
      <c r="C357" s="112" t="s">
        <v>2259</v>
      </c>
      <c r="D357" s="112" t="s">
        <v>893</v>
      </c>
    </row>
    <row r="358" spans="1:4">
      <c r="A358" s="158">
        <v>347</v>
      </c>
      <c r="B358" t="s">
        <v>3527</v>
      </c>
      <c r="C358" s="112" t="s">
        <v>2260</v>
      </c>
      <c r="D358" s="112" t="s">
        <v>893</v>
      </c>
    </row>
    <row r="359" spans="1:4">
      <c r="A359" s="158">
        <v>348</v>
      </c>
      <c r="B359" t="s">
        <v>3527</v>
      </c>
      <c r="C359" s="112" t="s">
        <v>2261</v>
      </c>
      <c r="D359" s="112" t="s">
        <v>893</v>
      </c>
    </row>
    <row r="360" spans="1:4">
      <c r="A360" s="158">
        <v>349</v>
      </c>
      <c r="B360" t="s">
        <v>3527</v>
      </c>
      <c r="C360" s="112" t="s">
        <v>2262</v>
      </c>
      <c r="D360" s="112" t="s">
        <v>893</v>
      </c>
    </row>
    <row r="361" spans="1:4">
      <c r="A361" s="158">
        <v>350</v>
      </c>
      <c r="B361" t="s">
        <v>3527</v>
      </c>
      <c r="C361" s="112" t="s">
        <v>2263</v>
      </c>
      <c r="D361" s="112" t="s">
        <v>893</v>
      </c>
    </row>
    <row r="362" spans="1:4">
      <c r="A362" s="158">
        <v>351</v>
      </c>
      <c r="B362" t="s">
        <v>3527</v>
      </c>
      <c r="C362" s="112" t="s">
        <v>2264</v>
      </c>
      <c r="D362" s="112" t="s">
        <v>893</v>
      </c>
    </row>
    <row r="363" spans="1:4">
      <c r="A363" s="158">
        <v>352</v>
      </c>
      <c r="B363" t="s">
        <v>3527</v>
      </c>
      <c r="C363" s="112" t="s">
        <v>2265</v>
      </c>
      <c r="D363" s="112" t="s">
        <v>893</v>
      </c>
    </row>
    <row r="364" spans="1:4">
      <c r="A364" s="158">
        <v>353</v>
      </c>
      <c r="B364" t="s">
        <v>3527</v>
      </c>
      <c r="C364" s="112" t="s">
        <v>2266</v>
      </c>
      <c r="D364" s="112" t="s">
        <v>893</v>
      </c>
    </row>
    <row r="365" spans="1:4">
      <c r="A365" s="158">
        <v>354</v>
      </c>
      <c r="B365" t="s">
        <v>3527</v>
      </c>
      <c r="C365" s="112" t="s">
        <v>2267</v>
      </c>
      <c r="D365" s="112" t="s">
        <v>893</v>
      </c>
    </row>
    <row r="366" spans="1:4">
      <c r="A366" s="158">
        <v>355</v>
      </c>
      <c r="B366" t="s">
        <v>3527</v>
      </c>
      <c r="C366" s="112" t="s">
        <v>2268</v>
      </c>
      <c r="D366" s="112" t="s">
        <v>893</v>
      </c>
    </row>
    <row r="367" spans="1:4">
      <c r="A367" s="158">
        <v>356</v>
      </c>
      <c r="B367" t="s">
        <v>3527</v>
      </c>
      <c r="C367" s="112" t="s">
        <v>2269</v>
      </c>
      <c r="D367" s="112" t="s">
        <v>893</v>
      </c>
    </row>
    <row r="368" spans="1:4">
      <c r="A368" s="158">
        <v>357</v>
      </c>
      <c r="B368" t="s">
        <v>3527</v>
      </c>
      <c r="C368" s="112" t="s">
        <v>2270</v>
      </c>
      <c r="D368" s="112" t="s">
        <v>893</v>
      </c>
    </row>
    <row r="369" spans="1:4">
      <c r="A369" s="158">
        <v>358</v>
      </c>
      <c r="B369" t="s">
        <v>3527</v>
      </c>
      <c r="C369" s="112" t="s">
        <v>2271</v>
      </c>
      <c r="D369" s="112" t="s">
        <v>893</v>
      </c>
    </row>
    <row r="370" spans="1:4">
      <c r="A370" s="158">
        <v>359</v>
      </c>
      <c r="B370" t="s">
        <v>3527</v>
      </c>
      <c r="C370" s="112" t="s">
        <v>2272</v>
      </c>
      <c r="D370" s="112" t="s">
        <v>893</v>
      </c>
    </row>
    <row r="371" spans="1:4">
      <c r="A371" s="158">
        <v>360</v>
      </c>
      <c r="B371" t="s">
        <v>3527</v>
      </c>
      <c r="C371" s="112" t="s">
        <v>2273</v>
      </c>
      <c r="D371" s="112" t="s">
        <v>893</v>
      </c>
    </row>
    <row r="372" spans="1:4">
      <c r="A372" s="158">
        <v>361</v>
      </c>
      <c r="B372" t="s">
        <v>3527</v>
      </c>
      <c r="C372" s="112" t="s">
        <v>2274</v>
      </c>
      <c r="D372" s="112" t="s">
        <v>893</v>
      </c>
    </row>
    <row r="373" spans="1:4">
      <c r="A373" s="158">
        <v>362</v>
      </c>
      <c r="B373" t="s">
        <v>3527</v>
      </c>
      <c r="C373" s="112" t="s">
        <v>2275</v>
      </c>
      <c r="D373" s="112" t="s">
        <v>893</v>
      </c>
    </row>
    <row r="374" spans="1:4">
      <c r="A374" s="158">
        <v>363</v>
      </c>
      <c r="B374" t="s">
        <v>3527</v>
      </c>
      <c r="C374" s="112" t="s">
        <v>2276</v>
      </c>
      <c r="D374" s="112" t="s">
        <v>893</v>
      </c>
    </row>
    <row r="375" spans="1:4">
      <c r="A375" s="158">
        <v>364</v>
      </c>
      <c r="B375" t="s">
        <v>3527</v>
      </c>
      <c r="C375" s="112" t="s">
        <v>2277</v>
      </c>
      <c r="D375" s="112" t="s">
        <v>893</v>
      </c>
    </row>
    <row r="376" spans="1:4">
      <c r="A376" s="158">
        <v>365</v>
      </c>
      <c r="B376" t="s">
        <v>3527</v>
      </c>
      <c r="C376" s="112" t="s">
        <v>2278</v>
      </c>
      <c r="D376" s="112" t="s">
        <v>893</v>
      </c>
    </row>
    <row r="377" spans="1:4">
      <c r="A377" s="158">
        <v>366</v>
      </c>
      <c r="B377" t="s">
        <v>3527</v>
      </c>
      <c r="C377" s="112" t="s">
        <v>2279</v>
      </c>
      <c r="D377" s="112" t="s">
        <v>893</v>
      </c>
    </row>
    <row r="378" spans="1:4">
      <c r="A378" s="158">
        <v>367</v>
      </c>
      <c r="B378" t="s">
        <v>3527</v>
      </c>
      <c r="C378" s="112" t="s">
        <v>2280</v>
      </c>
      <c r="D378" s="112" t="s">
        <v>893</v>
      </c>
    </row>
    <row r="379" spans="1:4">
      <c r="A379" s="158">
        <v>368</v>
      </c>
      <c r="B379" t="s">
        <v>3527</v>
      </c>
      <c r="C379" s="112" t="s">
        <v>2281</v>
      </c>
      <c r="D379" s="112" t="s">
        <v>893</v>
      </c>
    </row>
    <row r="380" spans="1:4">
      <c r="A380" s="158">
        <v>369</v>
      </c>
      <c r="B380" t="s">
        <v>3527</v>
      </c>
      <c r="C380" s="112" t="s">
        <v>2282</v>
      </c>
      <c r="D380" s="112" t="s">
        <v>893</v>
      </c>
    </row>
    <row r="381" spans="1:4">
      <c r="A381" s="158">
        <v>370</v>
      </c>
      <c r="B381" t="s">
        <v>3528</v>
      </c>
      <c r="C381" s="112" t="s">
        <v>2283</v>
      </c>
      <c r="D381" s="112" t="s">
        <v>919</v>
      </c>
    </row>
    <row r="382" spans="1:4">
      <c r="A382" s="158">
        <v>371</v>
      </c>
      <c r="B382" t="s">
        <v>3528</v>
      </c>
      <c r="C382" s="112" t="s">
        <v>2284</v>
      </c>
      <c r="D382" s="112" t="s">
        <v>919</v>
      </c>
    </row>
    <row r="383" spans="1:4">
      <c r="A383" s="158">
        <v>372</v>
      </c>
      <c r="B383" t="s">
        <v>3528</v>
      </c>
      <c r="C383" s="112" t="s">
        <v>2100</v>
      </c>
      <c r="D383" s="112" t="s">
        <v>919</v>
      </c>
    </row>
    <row r="384" spans="1:4">
      <c r="A384" s="158">
        <v>373</v>
      </c>
      <c r="B384" t="s">
        <v>3528</v>
      </c>
      <c r="C384" s="112" t="s">
        <v>2285</v>
      </c>
      <c r="D384" s="112" t="s">
        <v>919</v>
      </c>
    </row>
    <row r="385" spans="1:4">
      <c r="A385" s="158">
        <v>374</v>
      </c>
      <c r="B385" t="s">
        <v>3528</v>
      </c>
      <c r="C385" s="112" t="s">
        <v>2219</v>
      </c>
      <c r="D385" s="112" t="s">
        <v>919</v>
      </c>
    </row>
    <row r="386" spans="1:4">
      <c r="A386" s="158">
        <v>375</v>
      </c>
      <c r="B386" t="s">
        <v>3528</v>
      </c>
      <c r="C386" s="112" t="s">
        <v>2286</v>
      </c>
      <c r="D386" s="112" t="s">
        <v>919</v>
      </c>
    </row>
    <row r="387" spans="1:4">
      <c r="A387" s="158">
        <v>376</v>
      </c>
      <c r="B387" t="s">
        <v>3528</v>
      </c>
      <c r="C387" s="112" t="s">
        <v>2287</v>
      </c>
      <c r="D387" s="112" t="s">
        <v>919</v>
      </c>
    </row>
    <row r="388" spans="1:4">
      <c r="A388" s="158">
        <v>377</v>
      </c>
      <c r="B388" t="s">
        <v>3528</v>
      </c>
      <c r="C388" s="112" t="s">
        <v>2288</v>
      </c>
      <c r="D388" s="112" t="s">
        <v>919</v>
      </c>
    </row>
    <row r="389" spans="1:4">
      <c r="A389" s="158">
        <v>378</v>
      </c>
      <c r="B389" t="s">
        <v>3528</v>
      </c>
      <c r="C389" s="112" t="s">
        <v>2289</v>
      </c>
      <c r="D389" s="112" t="s">
        <v>919</v>
      </c>
    </row>
    <row r="390" spans="1:4">
      <c r="A390" s="158">
        <v>379</v>
      </c>
      <c r="B390" t="s">
        <v>3528</v>
      </c>
      <c r="C390" s="112" t="s">
        <v>2290</v>
      </c>
      <c r="D390" s="112" t="s">
        <v>919</v>
      </c>
    </row>
    <row r="391" spans="1:4">
      <c r="A391" s="158">
        <v>380</v>
      </c>
      <c r="B391" t="s">
        <v>3528</v>
      </c>
      <c r="C391" s="112" t="s">
        <v>2291</v>
      </c>
      <c r="D391" s="112" t="s">
        <v>919</v>
      </c>
    </row>
    <row r="392" spans="1:4">
      <c r="A392" s="158">
        <v>381</v>
      </c>
      <c r="B392" t="s">
        <v>3528</v>
      </c>
      <c r="C392" s="112" t="s">
        <v>2292</v>
      </c>
      <c r="D392" s="112" t="s">
        <v>919</v>
      </c>
    </row>
    <row r="393" spans="1:4">
      <c r="A393" s="158">
        <v>382</v>
      </c>
      <c r="B393" t="s">
        <v>3528</v>
      </c>
      <c r="C393" s="112" t="s">
        <v>2293</v>
      </c>
      <c r="D393" s="112" t="s">
        <v>919</v>
      </c>
    </row>
    <row r="394" spans="1:4">
      <c r="A394" s="158">
        <v>383</v>
      </c>
      <c r="B394" t="s">
        <v>3528</v>
      </c>
      <c r="C394" s="112" t="s">
        <v>2294</v>
      </c>
      <c r="D394" s="112" t="s">
        <v>919</v>
      </c>
    </row>
    <row r="395" spans="1:4">
      <c r="A395" s="158">
        <v>384</v>
      </c>
      <c r="B395" t="s">
        <v>3528</v>
      </c>
      <c r="C395" s="112" t="s">
        <v>2295</v>
      </c>
      <c r="D395" s="112" t="s">
        <v>919</v>
      </c>
    </row>
    <row r="396" spans="1:4">
      <c r="A396" s="158">
        <v>385</v>
      </c>
      <c r="B396" t="s">
        <v>3528</v>
      </c>
      <c r="C396" s="112" t="s">
        <v>2296</v>
      </c>
      <c r="D396" s="112" t="s">
        <v>919</v>
      </c>
    </row>
    <row r="397" spans="1:4">
      <c r="A397" s="158">
        <v>386</v>
      </c>
      <c r="B397" t="s">
        <v>3528</v>
      </c>
      <c r="C397" s="112" t="s">
        <v>2297</v>
      </c>
      <c r="D397" s="112" t="s">
        <v>919</v>
      </c>
    </row>
    <row r="398" spans="1:4">
      <c r="A398" s="158">
        <v>387</v>
      </c>
      <c r="B398" t="s">
        <v>3528</v>
      </c>
      <c r="C398" s="112" t="s">
        <v>2298</v>
      </c>
      <c r="D398" s="112" t="s">
        <v>919</v>
      </c>
    </row>
    <row r="399" spans="1:4">
      <c r="A399" s="158">
        <v>388</v>
      </c>
      <c r="B399" t="s">
        <v>3528</v>
      </c>
      <c r="C399" s="112" t="s">
        <v>2299</v>
      </c>
      <c r="D399" s="112" t="s">
        <v>919</v>
      </c>
    </row>
    <row r="400" spans="1:4">
      <c r="A400" s="158">
        <v>389</v>
      </c>
      <c r="B400" t="s">
        <v>3528</v>
      </c>
      <c r="C400" s="112" t="s">
        <v>2300</v>
      </c>
      <c r="D400" s="112" t="s">
        <v>919</v>
      </c>
    </row>
    <row r="401" spans="1:4">
      <c r="A401" s="158">
        <v>390</v>
      </c>
      <c r="B401" t="s">
        <v>3528</v>
      </c>
      <c r="C401" s="112" t="s">
        <v>2301</v>
      </c>
      <c r="D401" s="112" t="s">
        <v>919</v>
      </c>
    </row>
    <row r="402" spans="1:4">
      <c r="A402" s="158">
        <v>391</v>
      </c>
      <c r="B402" t="s">
        <v>3528</v>
      </c>
      <c r="C402" s="112" t="s">
        <v>2302</v>
      </c>
      <c r="D402" s="112" t="s">
        <v>919</v>
      </c>
    </row>
    <row r="403" spans="1:4">
      <c r="A403" s="158">
        <v>392</v>
      </c>
      <c r="B403" t="s">
        <v>3528</v>
      </c>
      <c r="C403" s="112" t="s">
        <v>2303</v>
      </c>
      <c r="D403" s="112" t="s">
        <v>919</v>
      </c>
    </row>
    <row r="404" spans="1:4">
      <c r="A404" s="158">
        <v>393</v>
      </c>
      <c r="B404" t="s">
        <v>3528</v>
      </c>
      <c r="C404" s="112" t="s">
        <v>2304</v>
      </c>
      <c r="D404" s="112" t="s">
        <v>919</v>
      </c>
    </row>
    <row r="405" spans="1:4">
      <c r="A405" s="158">
        <v>394</v>
      </c>
      <c r="B405" t="s">
        <v>3528</v>
      </c>
      <c r="C405" s="112" t="s">
        <v>2305</v>
      </c>
      <c r="D405" s="112" t="s">
        <v>919</v>
      </c>
    </row>
    <row r="406" spans="1:4">
      <c r="A406" s="158">
        <v>395</v>
      </c>
      <c r="B406" t="s">
        <v>3528</v>
      </c>
      <c r="C406" s="112" t="s">
        <v>2306</v>
      </c>
      <c r="D406" s="112" t="s">
        <v>919</v>
      </c>
    </row>
    <row r="407" spans="1:4">
      <c r="A407" s="158">
        <v>396</v>
      </c>
      <c r="B407" t="s">
        <v>3528</v>
      </c>
      <c r="C407" s="112" t="s">
        <v>2307</v>
      </c>
      <c r="D407" s="112" t="s">
        <v>919</v>
      </c>
    </row>
    <row r="408" spans="1:4">
      <c r="A408" s="158">
        <v>397</v>
      </c>
      <c r="B408" t="s">
        <v>3528</v>
      </c>
      <c r="C408" s="112" t="s">
        <v>2308</v>
      </c>
      <c r="D408" s="112" t="s">
        <v>919</v>
      </c>
    </row>
    <row r="409" spans="1:4">
      <c r="A409" s="158">
        <v>398</v>
      </c>
      <c r="B409" t="s">
        <v>3528</v>
      </c>
      <c r="C409" s="112" t="s">
        <v>2309</v>
      </c>
      <c r="D409" s="112" t="s">
        <v>919</v>
      </c>
    </row>
    <row r="410" spans="1:4">
      <c r="A410" s="158">
        <v>399</v>
      </c>
      <c r="B410" t="s">
        <v>3528</v>
      </c>
      <c r="C410" s="112" t="s">
        <v>2310</v>
      </c>
      <c r="D410" s="112" t="s">
        <v>919</v>
      </c>
    </row>
    <row r="411" spans="1:4">
      <c r="A411" s="158">
        <v>400</v>
      </c>
      <c r="B411" t="s">
        <v>3528</v>
      </c>
      <c r="C411" s="112" t="s">
        <v>2311</v>
      </c>
      <c r="D411" s="112" t="s">
        <v>919</v>
      </c>
    </row>
    <row r="412" spans="1:4">
      <c r="A412" s="158">
        <v>401</v>
      </c>
      <c r="B412" t="s">
        <v>3528</v>
      </c>
      <c r="C412" s="112" t="s">
        <v>2312</v>
      </c>
      <c r="D412" s="112" t="s">
        <v>919</v>
      </c>
    </row>
    <row r="413" spans="1:4">
      <c r="A413" s="158">
        <v>402</v>
      </c>
      <c r="B413" t="s">
        <v>3529</v>
      </c>
      <c r="C413" s="112" t="s">
        <v>2313</v>
      </c>
      <c r="D413" s="112" t="s">
        <v>2314</v>
      </c>
    </row>
    <row r="414" spans="1:4">
      <c r="A414" s="158">
        <v>403</v>
      </c>
      <c r="B414" t="s">
        <v>3529</v>
      </c>
      <c r="C414" s="112" t="s">
        <v>2315</v>
      </c>
      <c r="D414" s="112" t="s">
        <v>2314</v>
      </c>
    </row>
    <row r="415" spans="1:4">
      <c r="A415" s="158">
        <v>404</v>
      </c>
      <c r="B415" t="s">
        <v>3529</v>
      </c>
      <c r="C415" s="112" t="s">
        <v>2316</v>
      </c>
      <c r="D415" s="112" t="s">
        <v>2314</v>
      </c>
    </row>
    <row r="416" spans="1:4">
      <c r="A416" s="158">
        <v>405</v>
      </c>
      <c r="B416" t="s">
        <v>3529</v>
      </c>
      <c r="C416" s="112" t="s">
        <v>2317</v>
      </c>
      <c r="D416" s="112" t="s">
        <v>2314</v>
      </c>
    </row>
    <row r="417" spans="1:4">
      <c r="A417" s="158">
        <v>406</v>
      </c>
      <c r="B417" t="s">
        <v>3529</v>
      </c>
      <c r="C417" s="112" t="s">
        <v>2318</v>
      </c>
      <c r="D417" s="112" t="s">
        <v>2314</v>
      </c>
    </row>
    <row r="418" spans="1:4">
      <c r="A418" s="158">
        <v>407</v>
      </c>
      <c r="B418" t="s">
        <v>3529</v>
      </c>
      <c r="C418" s="112" t="s">
        <v>2319</v>
      </c>
      <c r="D418" s="112" t="s">
        <v>2314</v>
      </c>
    </row>
    <row r="419" spans="1:4">
      <c r="A419" s="158">
        <v>408</v>
      </c>
      <c r="B419" t="s">
        <v>3529</v>
      </c>
      <c r="C419" s="112" t="s">
        <v>2320</v>
      </c>
      <c r="D419" s="112" t="s">
        <v>2314</v>
      </c>
    </row>
    <row r="420" spans="1:4">
      <c r="A420" s="158">
        <v>409</v>
      </c>
      <c r="B420" t="s">
        <v>3529</v>
      </c>
      <c r="C420" s="112" t="s">
        <v>2321</v>
      </c>
      <c r="D420" s="112" t="s">
        <v>2314</v>
      </c>
    </row>
    <row r="421" spans="1:4">
      <c r="A421" s="158">
        <v>410</v>
      </c>
      <c r="B421" t="s">
        <v>3529</v>
      </c>
      <c r="C421" s="112" t="s">
        <v>2322</v>
      </c>
      <c r="D421" s="112" t="s">
        <v>2314</v>
      </c>
    </row>
    <row r="422" spans="1:4">
      <c r="A422" s="158">
        <v>411</v>
      </c>
      <c r="B422" t="s">
        <v>3529</v>
      </c>
      <c r="C422" s="112" t="s">
        <v>2323</v>
      </c>
      <c r="D422" s="112" t="s">
        <v>2314</v>
      </c>
    </row>
    <row r="423" spans="1:4">
      <c r="A423" s="158">
        <v>412</v>
      </c>
      <c r="B423" t="s">
        <v>3529</v>
      </c>
      <c r="C423" s="112" t="s">
        <v>2324</v>
      </c>
      <c r="D423" s="112" t="s">
        <v>2314</v>
      </c>
    </row>
    <row r="424" spans="1:4">
      <c r="A424" s="158">
        <v>413</v>
      </c>
      <c r="B424" t="s">
        <v>3529</v>
      </c>
      <c r="C424" s="112" t="s">
        <v>2325</v>
      </c>
      <c r="D424" s="112" t="s">
        <v>2314</v>
      </c>
    </row>
    <row r="425" spans="1:4">
      <c r="A425" s="158">
        <v>414</v>
      </c>
      <c r="B425" t="s">
        <v>3529</v>
      </c>
      <c r="C425" s="112" t="s">
        <v>2326</v>
      </c>
      <c r="D425" s="112" t="s">
        <v>2314</v>
      </c>
    </row>
    <row r="426" spans="1:4">
      <c r="A426" s="158">
        <v>415</v>
      </c>
      <c r="B426" t="s">
        <v>3529</v>
      </c>
      <c r="C426" s="112" t="s">
        <v>2327</v>
      </c>
      <c r="D426" s="112" t="s">
        <v>2314</v>
      </c>
    </row>
    <row r="427" spans="1:4">
      <c r="A427" s="158">
        <v>416</v>
      </c>
      <c r="B427" t="s">
        <v>3529</v>
      </c>
      <c r="C427" s="112" t="s">
        <v>2328</v>
      </c>
      <c r="D427" s="112" t="s">
        <v>2314</v>
      </c>
    </row>
    <row r="428" spans="1:4">
      <c r="A428" s="158">
        <v>417</v>
      </c>
      <c r="B428" t="s">
        <v>3529</v>
      </c>
      <c r="C428" s="112" t="s">
        <v>2329</v>
      </c>
      <c r="D428" s="112" t="s">
        <v>2314</v>
      </c>
    </row>
    <row r="429" spans="1:4">
      <c r="A429" s="158">
        <v>418</v>
      </c>
      <c r="B429" t="s">
        <v>3529</v>
      </c>
      <c r="C429" s="112" t="s">
        <v>2330</v>
      </c>
      <c r="D429" s="112" t="s">
        <v>2314</v>
      </c>
    </row>
    <row r="430" spans="1:4">
      <c r="A430" s="158">
        <v>419</v>
      </c>
      <c r="B430" t="s">
        <v>3529</v>
      </c>
      <c r="C430" s="112" t="s">
        <v>2331</v>
      </c>
      <c r="D430" s="112" t="s">
        <v>2314</v>
      </c>
    </row>
    <row r="431" spans="1:4">
      <c r="A431" s="158">
        <v>420</v>
      </c>
      <c r="B431" t="s">
        <v>3529</v>
      </c>
      <c r="C431" s="112" t="s">
        <v>2332</v>
      </c>
      <c r="D431" s="112" t="s">
        <v>2314</v>
      </c>
    </row>
    <row r="432" spans="1:4">
      <c r="A432" s="158">
        <v>421</v>
      </c>
      <c r="B432" t="s">
        <v>3529</v>
      </c>
      <c r="C432" s="112" t="s">
        <v>2333</v>
      </c>
      <c r="D432" s="112" t="s">
        <v>2314</v>
      </c>
    </row>
    <row r="433" spans="1:4">
      <c r="A433" s="158">
        <v>422</v>
      </c>
      <c r="B433" t="s">
        <v>3529</v>
      </c>
      <c r="C433" s="112" t="s">
        <v>2334</v>
      </c>
      <c r="D433" s="112" t="s">
        <v>2314</v>
      </c>
    </row>
    <row r="434" spans="1:4">
      <c r="A434" s="158">
        <v>423</v>
      </c>
      <c r="B434" t="s">
        <v>3529</v>
      </c>
      <c r="C434" s="112" t="s">
        <v>2335</v>
      </c>
      <c r="D434" s="112" t="s">
        <v>2314</v>
      </c>
    </row>
    <row r="435" spans="1:4">
      <c r="A435" s="158">
        <v>424</v>
      </c>
      <c r="B435" t="s">
        <v>3529</v>
      </c>
      <c r="C435" s="112" t="s">
        <v>2336</v>
      </c>
      <c r="D435" s="112" t="s">
        <v>2314</v>
      </c>
    </row>
    <row r="436" spans="1:4">
      <c r="A436" s="158">
        <v>425</v>
      </c>
      <c r="B436" t="s">
        <v>3529</v>
      </c>
      <c r="C436" s="112" t="s">
        <v>2337</v>
      </c>
      <c r="D436" s="112" t="s">
        <v>2314</v>
      </c>
    </row>
    <row r="437" spans="1:4">
      <c r="A437" s="158">
        <v>426</v>
      </c>
      <c r="B437" t="s">
        <v>3529</v>
      </c>
      <c r="C437" s="112" t="s">
        <v>2338</v>
      </c>
      <c r="D437" s="112" t="s">
        <v>2314</v>
      </c>
    </row>
    <row r="438" spans="1:4">
      <c r="A438" s="158">
        <v>427</v>
      </c>
      <c r="B438" t="s">
        <v>3529</v>
      </c>
      <c r="C438" s="112" t="s">
        <v>2339</v>
      </c>
      <c r="D438" s="112" t="s">
        <v>2314</v>
      </c>
    </row>
    <row r="439" spans="1:4">
      <c r="A439" s="158">
        <v>428</v>
      </c>
      <c r="B439" t="s">
        <v>3529</v>
      </c>
      <c r="C439" s="112" t="s">
        <v>2340</v>
      </c>
      <c r="D439" s="112" t="s">
        <v>2314</v>
      </c>
    </row>
    <row r="440" spans="1:4">
      <c r="A440" s="158">
        <v>429</v>
      </c>
      <c r="B440" t="s">
        <v>3529</v>
      </c>
      <c r="C440" s="112" t="s">
        <v>2341</v>
      </c>
      <c r="D440" s="112" t="s">
        <v>2314</v>
      </c>
    </row>
    <row r="441" spans="1:4">
      <c r="A441" s="158">
        <v>430</v>
      </c>
      <c r="B441" t="s">
        <v>3529</v>
      </c>
      <c r="C441" s="112" t="s">
        <v>2342</v>
      </c>
      <c r="D441" s="112" t="s">
        <v>2314</v>
      </c>
    </row>
    <row r="442" spans="1:4">
      <c r="A442" s="158">
        <v>431</v>
      </c>
      <c r="B442" t="s">
        <v>3529</v>
      </c>
      <c r="C442" s="112" t="s">
        <v>2343</v>
      </c>
      <c r="D442" s="112" t="s">
        <v>2314</v>
      </c>
    </row>
    <row r="443" spans="1:4">
      <c r="A443" s="158">
        <v>432</v>
      </c>
      <c r="B443" t="s">
        <v>3529</v>
      </c>
      <c r="C443" s="112" t="s">
        <v>2344</v>
      </c>
      <c r="D443" s="112" t="s">
        <v>2314</v>
      </c>
    </row>
    <row r="444" spans="1:4">
      <c r="A444" s="158">
        <v>433</v>
      </c>
      <c r="B444" t="s">
        <v>3529</v>
      </c>
      <c r="C444" s="112" t="s">
        <v>2345</v>
      </c>
      <c r="D444" s="112" t="s">
        <v>2314</v>
      </c>
    </row>
    <row r="445" spans="1:4">
      <c r="A445" s="158">
        <v>434</v>
      </c>
      <c r="B445" t="s">
        <v>3529</v>
      </c>
      <c r="C445" s="112" t="s">
        <v>2346</v>
      </c>
      <c r="D445" s="112" t="s">
        <v>2314</v>
      </c>
    </row>
    <row r="446" spans="1:4">
      <c r="A446" s="158">
        <v>435</v>
      </c>
      <c r="B446" t="s">
        <v>3529</v>
      </c>
      <c r="C446" s="112" t="s">
        <v>2347</v>
      </c>
      <c r="D446" s="112" t="s">
        <v>2314</v>
      </c>
    </row>
    <row r="447" spans="1:4">
      <c r="A447" s="158">
        <v>436</v>
      </c>
      <c r="B447" t="s">
        <v>3530</v>
      </c>
      <c r="C447" s="112" t="s">
        <v>2348</v>
      </c>
      <c r="D447" s="112" t="s">
        <v>952</v>
      </c>
    </row>
    <row r="448" spans="1:4">
      <c r="A448" s="158">
        <v>437</v>
      </c>
      <c r="B448" t="s">
        <v>3530</v>
      </c>
      <c r="C448" s="112" t="s">
        <v>2349</v>
      </c>
      <c r="D448" s="112" t="s">
        <v>952</v>
      </c>
    </row>
    <row r="449" spans="1:4">
      <c r="A449" s="158">
        <v>438</v>
      </c>
      <c r="B449" t="s">
        <v>3530</v>
      </c>
      <c r="C449" s="112" t="s">
        <v>2350</v>
      </c>
      <c r="D449" s="112" t="s">
        <v>952</v>
      </c>
    </row>
    <row r="450" spans="1:4">
      <c r="A450" s="158">
        <v>439</v>
      </c>
      <c r="B450" t="s">
        <v>3530</v>
      </c>
      <c r="C450" s="112" t="s">
        <v>2351</v>
      </c>
      <c r="D450" s="112" t="s">
        <v>952</v>
      </c>
    </row>
    <row r="451" spans="1:4">
      <c r="A451" s="158">
        <v>440</v>
      </c>
      <c r="B451" t="s">
        <v>3530</v>
      </c>
      <c r="C451" s="112" t="s">
        <v>2352</v>
      </c>
      <c r="D451" s="112" t="s">
        <v>952</v>
      </c>
    </row>
    <row r="452" spans="1:4">
      <c r="A452" s="158">
        <v>441</v>
      </c>
      <c r="B452" t="s">
        <v>3530</v>
      </c>
      <c r="C452" s="112" t="s">
        <v>2353</v>
      </c>
      <c r="D452" s="112" t="s">
        <v>952</v>
      </c>
    </row>
    <row r="453" spans="1:4">
      <c r="A453" s="158">
        <v>442</v>
      </c>
      <c r="B453" t="s">
        <v>3530</v>
      </c>
      <c r="C453" s="112" t="s">
        <v>2354</v>
      </c>
      <c r="D453" s="112" t="s">
        <v>952</v>
      </c>
    </row>
    <row r="454" spans="1:4">
      <c r="A454" s="158">
        <v>443</v>
      </c>
      <c r="B454" t="s">
        <v>3530</v>
      </c>
      <c r="C454" s="112" t="s">
        <v>2355</v>
      </c>
      <c r="D454" s="112" t="s">
        <v>952</v>
      </c>
    </row>
    <row r="455" spans="1:4">
      <c r="A455" s="158">
        <v>444</v>
      </c>
      <c r="B455" t="s">
        <v>3530</v>
      </c>
      <c r="C455" s="112" t="s">
        <v>2356</v>
      </c>
      <c r="D455" s="112" t="s">
        <v>952</v>
      </c>
    </row>
    <row r="456" spans="1:4">
      <c r="A456" s="158">
        <v>445</v>
      </c>
      <c r="B456" t="s">
        <v>3530</v>
      </c>
      <c r="C456" s="112" t="s">
        <v>2357</v>
      </c>
      <c r="D456" s="112" t="s">
        <v>952</v>
      </c>
    </row>
    <row r="457" spans="1:4">
      <c r="A457" s="158">
        <v>446</v>
      </c>
      <c r="B457" t="s">
        <v>3530</v>
      </c>
      <c r="C457" s="112" t="s">
        <v>2358</v>
      </c>
      <c r="D457" s="112" t="s">
        <v>952</v>
      </c>
    </row>
    <row r="458" spans="1:4">
      <c r="A458" s="158">
        <v>447</v>
      </c>
      <c r="B458" t="s">
        <v>3530</v>
      </c>
      <c r="C458" s="112" t="s">
        <v>2359</v>
      </c>
      <c r="D458" s="112" t="s">
        <v>952</v>
      </c>
    </row>
    <row r="459" spans="1:4">
      <c r="A459" s="158">
        <v>448</v>
      </c>
      <c r="B459" t="s">
        <v>3530</v>
      </c>
      <c r="C459" s="112" t="s">
        <v>2291</v>
      </c>
      <c r="D459" s="112" t="s">
        <v>952</v>
      </c>
    </row>
    <row r="460" spans="1:4">
      <c r="A460" s="158">
        <v>449</v>
      </c>
      <c r="B460" t="s">
        <v>3530</v>
      </c>
      <c r="C460" s="112" t="s">
        <v>2360</v>
      </c>
      <c r="D460" s="112" t="s">
        <v>952</v>
      </c>
    </row>
    <row r="461" spans="1:4">
      <c r="A461" s="158">
        <v>450</v>
      </c>
      <c r="B461" t="s">
        <v>3530</v>
      </c>
      <c r="C461" s="112" t="s">
        <v>2361</v>
      </c>
      <c r="D461" s="112" t="s">
        <v>952</v>
      </c>
    </row>
    <row r="462" spans="1:4">
      <c r="A462" s="158">
        <v>451</v>
      </c>
      <c r="B462" t="s">
        <v>3530</v>
      </c>
      <c r="C462" s="112" t="s">
        <v>2231</v>
      </c>
      <c r="D462" s="112" t="s">
        <v>952</v>
      </c>
    </row>
    <row r="463" spans="1:4">
      <c r="A463" s="158">
        <v>452</v>
      </c>
      <c r="B463" t="s">
        <v>3530</v>
      </c>
      <c r="C463" s="112" t="s">
        <v>2362</v>
      </c>
      <c r="D463" s="112" t="s">
        <v>952</v>
      </c>
    </row>
    <row r="464" spans="1:4">
      <c r="A464" s="158">
        <v>453</v>
      </c>
      <c r="B464" t="s">
        <v>3530</v>
      </c>
      <c r="C464" s="112" t="s">
        <v>2363</v>
      </c>
      <c r="D464" s="112" t="s">
        <v>952</v>
      </c>
    </row>
    <row r="465" spans="1:4">
      <c r="A465" s="158">
        <v>454</v>
      </c>
      <c r="B465" t="s">
        <v>3530</v>
      </c>
      <c r="C465" s="112" t="s">
        <v>2364</v>
      </c>
      <c r="D465" s="112" t="s">
        <v>952</v>
      </c>
    </row>
    <row r="466" spans="1:4">
      <c r="A466" s="158">
        <v>455</v>
      </c>
      <c r="B466" t="s">
        <v>3530</v>
      </c>
      <c r="C466" s="112" t="s">
        <v>2365</v>
      </c>
      <c r="D466" s="112" t="s">
        <v>952</v>
      </c>
    </row>
    <row r="467" spans="1:4">
      <c r="A467" s="158">
        <v>456</v>
      </c>
      <c r="B467" t="s">
        <v>3530</v>
      </c>
      <c r="C467" s="112" t="s">
        <v>2366</v>
      </c>
      <c r="D467" s="112" t="s">
        <v>952</v>
      </c>
    </row>
    <row r="468" spans="1:4">
      <c r="A468" s="158">
        <v>457</v>
      </c>
      <c r="B468" t="s">
        <v>3530</v>
      </c>
      <c r="C468" s="112" t="s">
        <v>2367</v>
      </c>
      <c r="D468" s="112" t="s">
        <v>952</v>
      </c>
    </row>
    <row r="469" spans="1:4">
      <c r="A469" s="158">
        <v>458</v>
      </c>
      <c r="B469" t="s">
        <v>3530</v>
      </c>
      <c r="C469" s="112" t="s">
        <v>2368</v>
      </c>
      <c r="D469" s="112" t="s">
        <v>952</v>
      </c>
    </row>
    <row r="470" spans="1:4">
      <c r="A470" s="158">
        <v>459</v>
      </c>
      <c r="B470" t="s">
        <v>3530</v>
      </c>
      <c r="C470" s="112" t="s">
        <v>2369</v>
      </c>
      <c r="D470" s="112" t="s">
        <v>952</v>
      </c>
    </row>
    <row r="471" spans="1:4">
      <c r="A471" s="158">
        <v>460</v>
      </c>
      <c r="B471" t="s">
        <v>3530</v>
      </c>
      <c r="C471" s="112" t="s">
        <v>2370</v>
      </c>
      <c r="D471" s="112" t="s">
        <v>952</v>
      </c>
    </row>
    <row r="472" spans="1:4">
      <c r="A472" s="158">
        <v>461</v>
      </c>
      <c r="B472" t="s">
        <v>3530</v>
      </c>
      <c r="C472" s="112" t="s">
        <v>2371</v>
      </c>
      <c r="D472" s="112" t="s">
        <v>952</v>
      </c>
    </row>
    <row r="473" spans="1:4">
      <c r="A473" s="158">
        <v>462</v>
      </c>
      <c r="B473" t="s">
        <v>3530</v>
      </c>
      <c r="C473" s="112" t="s">
        <v>2372</v>
      </c>
      <c r="D473" s="112" t="s">
        <v>952</v>
      </c>
    </row>
    <row r="474" spans="1:4">
      <c r="A474" s="158">
        <v>463</v>
      </c>
      <c r="B474" t="s">
        <v>3530</v>
      </c>
      <c r="C474" s="112" t="s">
        <v>2373</v>
      </c>
      <c r="D474" s="112" t="s">
        <v>952</v>
      </c>
    </row>
    <row r="475" spans="1:4">
      <c r="A475" s="158">
        <v>464</v>
      </c>
      <c r="B475" t="s">
        <v>3530</v>
      </c>
      <c r="C475" s="112" t="s">
        <v>2374</v>
      </c>
      <c r="D475" s="112" t="s">
        <v>952</v>
      </c>
    </row>
    <row r="476" spans="1:4">
      <c r="A476" s="158">
        <v>465</v>
      </c>
      <c r="B476" t="s">
        <v>3530</v>
      </c>
      <c r="C476" s="112" t="s">
        <v>2375</v>
      </c>
      <c r="D476" s="112" t="s">
        <v>952</v>
      </c>
    </row>
    <row r="477" spans="1:4">
      <c r="A477" s="158">
        <v>466</v>
      </c>
      <c r="B477" t="s">
        <v>3530</v>
      </c>
      <c r="C477" s="112" t="s">
        <v>2376</v>
      </c>
      <c r="D477" s="112" t="s">
        <v>952</v>
      </c>
    </row>
    <row r="478" spans="1:4">
      <c r="A478" s="158">
        <v>467</v>
      </c>
      <c r="B478" t="s">
        <v>3530</v>
      </c>
      <c r="C478" s="112" t="s">
        <v>2377</v>
      </c>
      <c r="D478" s="112" t="s">
        <v>952</v>
      </c>
    </row>
    <row r="479" spans="1:4">
      <c r="A479" s="158">
        <v>468</v>
      </c>
      <c r="B479" t="s">
        <v>3530</v>
      </c>
      <c r="C479" s="112" t="s">
        <v>2378</v>
      </c>
      <c r="D479" s="112" t="s">
        <v>952</v>
      </c>
    </row>
    <row r="480" spans="1:4">
      <c r="A480" s="158">
        <v>469</v>
      </c>
      <c r="B480" t="s">
        <v>3530</v>
      </c>
      <c r="C480" s="112" t="s">
        <v>2379</v>
      </c>
      <c r="D480" s="112" t="s">
        <v>952</v>
      </c>
    </row>
    <row r="481" spans="1:4">
      <c r="A481" s="158">
        <v>470</v>
      </c>
      <c r="B481" t="s">
        <v>3530</v>
      </c>
      <c r="C481" s="112" t="s">
        <v>2380</v>
      </c>
      <c r="D481" s="112" t="s">
        <v>952</v>
      </c>
    </row>
    <row r="482" spans="1:4">
      <c r="A482" s="158">
        <v>471</v>
      </c>
      <c r="B482" t="s">
        <v>3530</v>
      </c>
      <c r="C482" s="112" t="s">
        <v>2381</v>
      </c>
      <c r="D482" s="112" t="s">
        <v>952</v>
      </c>
    </row>
    <row r="483" spans="1:4">
      <c r="A483" s="158">
        <v>472</v>
      </c>
      <c r="B483" t="s">
        <v>3530</v>
      </c>
      <c r="C483" s="112" t="s">
        <v>2382</v>
      </c>
      <c r="D483" s="112" t="s">
        <v>952</v>
      </c>
    </row>
    <row r="484" spans="1:4">
      <c r="A484" s="158">
        <v>473</v>
      </c>
      <c r="B484" t="s">
        <v>3530</v>
      </c>
      <c r="C484" s="112" t="s">
        <v>2383</v>
      </c>
      <c r="D484" s="112" t="s">
        <v>952</v>
      </c>
    </row>
    <row r="485" spans="1:4">
      <c r="A485" s="158">
        <v>474</v>
      </c>
      <c r="B485" t="s">
        <v>3530</v>
      </c>
      <c r="C485" s="112" t="s">
        <v>2384</v>
      </c>
      <c r="D485" s="112" t="s">
        <v>952</v>
      </c>
    </row>
    <row r="486" spans="1:4">
      <c r="A486" s="158">
        <v>475</v>
      </c>
      <c r="B486" t="s">
        <v>3530</v>
      </c>
      <c r="C486" s="112" t="s">
        <v>2385</v>
      </c>
      <c r="D486" s="112" t="s">
        <v>952</v>
      </c>
    </row>
    <row r="487" spans="1:4">
      <c r="A487" s="158">
        <v>476</v>
      </c>
      <c r="B487" t="s">
        <v>3530</v>
      </c>
      <c r="C487" s="112" t="s">
        <v>2386</v>
      </c>
      <c r="D487" s="112" t="s">
        <v>952</v>
      </c>
    </row>
    <row r="488" spans="1:4">
      <c r="A488" s="158">
        <v>477</v>
      </c>
      <c r="B488" t="s">
        <v>3530</v>
      </c>
      <c r="C488" s="112" t="s">
        <v>2387</v>
      </c>
      <c r="D488" s="112" t="s">
        <v>952</v>
      </c>
    </row>
    <row r="489" spans="1:4">
      <c r="A489" s="158">
        <v>478</v>
      </c>
      <c r="B489" t="s">
        <v>3530</v>
      </c>
      <c r="C489" s="112" t="s">
        <v>2388</v>
      </c>
      <c r="D489" s="112" t="s">
        <v>952</v>
      </c>
    </row>
    <row r="490" spans="1:4">
      <c r="A490" s="158">
        <v>479</v>
      </c>
      <c r="B490" t="s">
        <v>3530</v>
      </c>
      <c r="C490" s="112" t="s">
        <v>2389</v>
      </c>
      <c r="D490" s="112" t="s">
        <v>952</v>
      </c>
    </row>
    <row r="491" spans="1:4">
      <c r="A491" s="158">
        <v>480</v>
      </c>
      <c r="B491" t="s">
        <v>3530</v>
      </c>
      <c r="C491" s="112" t="s">
        <v>2390</v>
      </c>
      <c r="D491" s="112" t="s">
        <v>952</v>
      </c>
    </row>
    <row r="492" spans="1:4">
      <c r="A492" s="158">
        <v>481</v>
      </c>
      <c r="B492" t="s">
        <v>3530</v>
      </c>
      <c r="C492" s="112" t="s">
        <v>2391</v>
      </c>
      <c r="D492" s="112" t="s">
        <v>952</v>
      </c>
    </row>
    <row r="493" spans="1:4">
      <c r="A493" s="158">
        <v>482</v>
      </c>
      <c r="B493" t="s">
        <v>3530</v>
      </c>
      <c r="C493" s="112" t="s">
        <v>2392</v>
      </c>
      <c r="D493" s="112" t="s">
        <v>952</v>
      </c>
    </row>
    <row r="494" spans="1:4">
      <c r="A494" s="158">
        <v>483</v>
      </c>
      <c r="B494" t="s">
        <v>3530</v>
      </c>
      <c r="C494" s="112" t="s">
        <v>2393</v>
      </c>
      <c r="D494" s="112" t="s">
        <v>952</v>
      </c>
    </row>
    <row r="495" spans="1:4">
      <c r="A495" s="158">
        <v>484</v>
      </c>
      <c r="B495" t="s">
        <v>3530</v>
      </c>
      <c r="C495" s="112" t="s">
        <v>2394</v>
      </c>
      <c r="D495" s="112" t="s">
        <v>952</v>
      </c>
    </row>
    <row r="496" spans="1:4">
      <c r="A496" s="158">
        <v>485</v>
      </c>
      <c r="B496" t="s">
        <v>3530</v>
      </c>
      <c r="C496" s="112" t="s">
        <v>2395</v>
      </c>
      <c r="D496" s="112" t="s">
        <v>952</v>
      </c>
    </row>
    <row r="497" spans="1:4">
      <c r="A497" s="158">
        <v>486</v>
      </c>
      <c r="B497" t="s">
        <v>3530</v>
      </c>
      <c r="C497" s="112" t="s">
        <v>2396</v>
      </c>
      <c r="D497" s="112" t="s">
        <v>952</v>
      </c>
    </row>
    <row r="498" spans="1:4">
      <c r="A498" s="158">
        <v>487</v>
      </c>
      <c r="B498" t="s">
        <v>3530</v>
      </c>
      <c r="C498" s="112" t="s">
        <v>2397</v>
      </c>
      <c r="D498" s="112" t="s">
        <v>952</v>
      </c>
    </row>
    <row r="499" spans="1:4">
      <c r="A499" s="158">
        <v>488</v>
      </c>
      <c r="B499" t="s">
        <v>3530</v>
      </c>
      <c r="C499" s="112" t="s">
        <v>2398</v>
      </c>
      <c r="D499" s="112" t="s">
        <v>952</v>
      </c>
    </row>
    <row r="500" spans="1:4">
      <c r="A500" s="158">
        <v>489</v>
      </c>
      <c r="B500" t="s">
        <v>3530</v>
      </c>
      <c r="C500" s="112" t="s">
        <v>2399</v>
      </c>
      <c r="D500" s="112" t="s">
        <v>952</v>
      </c>
    </row>
    <row r="501" spans="1:4">
      <c r="A501" s="158">
        <v>490</v>
      </c>
      <c r="B501" t="s">
        <v>3530</v>
      </c>
      <c r="C501" s="112" t="s">
        <v>2400</v>
      </c>
      <c r="D501" s="112" t="s">
        <v>952</v>
      </c>
    </row>
    <row r="502" spans="1:4">
      <c r="A502" s="158">
        <v>491</v>
      </c>
      <c r="B502" t="s">
        <v>3530</v>
      </c>
      <c r="C502" s="112" t="s">
        <v>2401</v>
      </c>
      <c r="D502" s="112" t="s">
        <v>952</v>
      </c>
    </row>
    <row r="503" spans="1:4">
      <c r="A503" s="158">
        <v>492</v>
      </c>
      <c r="B503" t="s">
        <v>3530</v>
      </c>
      <c r="C503" s="112" t="s">
        <v>2402</v>
      </c>
      <c r="D503" s="112" t="s">
        <v>952</v>
      </c>
    </row>
    <row r="504" spans="1:4">
      <c r="A504" s="158">
        <v>493</v>
      </c>
      <c r="B504" t="s">
        <v>3530</v>
      </c>
      <c r="C504" s="112" t="s">
        <v>2403</v>
      </c>
      <c r="D504" s="112" t="s">
        <v>952</v>
      </c>
    </row>
    <row r="505" spans="1:4">
      <c r="A505" s="158">
        <v>494</v>
      </c>
      <c r="B505" t="s">
        <v>3530</v>
      </c>
      <c r="C505" s="112" t="s">
        <v>2404</v>
      </c>
      <c r="D505" s="112" t="s">
        <v>952</v>
      </c>
    </row>
    <row r="506" spans="1:4">
      <c r="A506" s="158">
        <v>495</v>
      </c>
      <c r="B506" t="s">
        <v>3530</v>
      </c>
      <c r="C506" s="112" t="s">
        <v>2405</v>
      </c>
      <c r="D506" s="112" t="s">
        <v>952</v>
      </c>
    </row>
    <row r="507" spans="1:4">
      <c r="A507" s="158">
        <v>496</v>
      </c>
      <c r="B507" t="s">
        <v>3530</v>
      </c>
      <c r="C507" s="112" t="s">
        <v>2406</v>
      </c>
      <c r="D507" s="112" t="s">
        <v>952</v>
      </c>
    </row>
    <row r="508" spans="1:4">
      <c r="A508" s="158">
        <v>497</v>
      </c>
      <c r="B508" t="s">
        <v>3530</v>
      </c>
      <c r="C508" s="112" t="s">
        <v>2407</v>
      </c>
      <c r="D508" s="112" t="s">
        <v>952</v>
      </c>
    </row>
    <row r="509" spans="1:4">
      <c r="A509" s="158">
        <v>498</v>
      </c>
      <c r="B509" t="s">
        <v>3530</v>
      </c>
      <c r="C509" s="112" t="s">
        <v>2408</v>
      </c>
      <c r="D509" s="112" t="s">
        <v>952</v>
      </c>
    </row>
    <row r="510" spans="1:4">
      <c r="A510" s="158">
        <v>499</v>
      </c>
      <c r="B510" t="s">
        <v>3530</v>
      </c>
      <c r="C510" s="112" t="s">
        <v>2409</v>
      </c>
      <c r="D510" s="112" t="s">
        <v>952</v>
      </c>
    </row>
    <row r="511" spans="1:4">
      <c r="A511" s="158">
        <v>500</v>
      </c>
      <c r="B511" t="s">
        <v>3530</v>
      </c>
      <c r="C511" s="112" t="s">
        <v>2410</v>
      </c>
      <c r="D511" s="112" t="s">
        <v>952</v>
      </c>
    </row>
    <row r="512" spans="1:4">
      <c r="A512" s="158">
        <v>501</v>
      </c>
      <c r="B512" t="s">
        <v>3530</v>
      </c>
      <c r="C512" s="112" t="s">
        <v>2411</v>
      </c>
      <c r="D512" s="112" t="s">
        <v>952</v>
      </c>
    </row>
    <row r="513" spans="1:4">
      <c r="A513" s="158">
        <v>502</v>
      </c>
      <c r="B513" t="s">
        <v>3530</v>
      </c>
      <c r="C513" s="112" t="s">
        <v>2412</v>
      </c>
      <c r="D513" s="112" t="s">
        <v>952</v>
      </c>
    </row>
    <row r="514" spans="1:4">
      <c r="A514" s="158">
        <v>503</v>
      </c>
      <c r="B514" t="s">
        <v>3530</v>
      </c>
      <c r="C514" s="112" t="s">
        <v>2413</v>
      </c>
      <c r="D514" s="112" t="s">
        <v>952</v>
      </c>
    </row>
    <row r="515" spans="1:4">
      <c r="A515" s="158">
        <v>504</v>
      </c>
      <c r="B515" t="s">
        <v>3530</v>
      </c>
      <c r="C515" s="112" t="s">
        <v>2414</v>
      </c>
      <c r="D515" s="112" t="s">
        <v>952</v>
      </c>
    </row>
    <row r="516" spans="1:4">
      <c r="A516" s="158">
        <v>505</v>
      </c>
      <c r="B516" t="s">
        <v>3530</v>
      </c>
      <c r="C516" s="112" t="s">
        <v>2415</v>
      </c>
      <c r="D516" s="112" t="s">
        <v>952</v>
      </c>
    </row>
    <row r="517" spans="1:4">
      <c r="A517" s="158">
        <v>506</v>
      </c>
      <c r="B517" t="s">
        <v>3530</v>
      </c>
      <c r="C517" s="112" t="s">
        <v>2416</v>
      </c>
      <c r="D517" s="112" t="s">
        <v>952</v>
      </c>
    </row>
    <row r="518" spans="1:4">
      <c r="A518" s="158">
        <v>507</v>
      </c>
      <c r="B518" t="s">
        <v>3530</v>
      </c>
      <c r="C518" s="112" t="s">
        <v>2417</v>
      </c>
      <c r="D518" s="112" t="s">
        <v>952</v>
      </c>
    </row>
    <row r="519" spans="1:4">
      <c r="A519" s="158">
        <v>508</v>
      </c>
      <c r="B519" t="s">
        <v>3530</v>
      </c>
      <c r="C519" s="112" t="s">
        <v>2418</v>
      </c>
      <c r="D519" s="112" t="s">
        <v>952</v>
      </c>
    </row>
    <row r="520" spans="1:4">
      <c r="A520" s="158">
        <v>509</v>
      </c>
      <c r="B520" t="s">
        <v>3530</v>
      </c>
      <c r="C520" s="112" t="s">
        <v>2419</v>
      </c>
      <c r="D520" s="112" t="s">
        <v>952</v>
      </c>
    </row>
    <row r="521" spans="1:4">
      <c r="A521" s="158">
        <v>510</v>
      </c>
      <c r="B521" t="s">
        <v>3530</v>
      </c>
      <c r="C521" s="112" t="s">
        <v>2420</v>
      </c>
      <c r="D521" s="112" t="s">
        <v>952</v>
      </c>
    </row>
    <row r="522" spans="1:4">
      <c r="A522" s="158">
        <v>511</v>
      </c>
      <c r="B522" t="s">
        <v>3530</v>
      </c>
      <c r="C522" s="112" t="s">
        <v>2421</v>
      </c>
      <c r="D522" s="112" t="s">
        <v>952</v>
      </c>
    </row>
    <row r="523" spans="1:4">
      <c r="A523" s="158">
        <v>512</v>
      </c>
      <c r="B523" t="s">
        <v>3531</v>
      </c>
      <c r="C523" s="112" t="s">
        <v>2422</v>
      </c>
      <c r="D523" s="112" t="s">
        <v>2423</v>
      </c>
    </row>
    <row r="524" spans="1:4">
      <c r="A524" s="158">
        <v>513</v>
      </c>
      <c r="B524" t="s">
        <v>3531</v>
      </c>
      <c r="C524" s="112" t="s">
        <v>2424</v>
      </c>
      <c r="D524" s="112" t="s">
        <v>2423</v>
      </c>
    </row>
    <row r="525" spans="1:4">
      <c r="A525" s="158">
        <v>514</v>
      </c>
      <c r="B525" t="s">
        <v>3531</v>
      </c>
      <c r="C525" s="112" t="s">
        <v>2425</v>
      </c>
      <c r="D525" s="112" t="s">
        <v>2423</v>
      </c>
    </row>
    <row r="526" spans="1:4">
      <c r="A526" s="158">
        <v>515</v>
      </c>
      <c r="B526" t="s">
        <v>3531</v>
      </c>
      <c r="C526" s="112" t="s">
        <v>2426</v>
      </c>
      <c r="D526" s="112" t="s">
        <v>2423</v>
      </c>
    </row>
    <row r="527" spans="1:4">
      <c r="A527" s="158">
        <v>516</v>
      </c>
      <c r="B527" t="s">
        <v>3531</v>
      </c>
      <c r="C527" s="112" t="s">
        <v>2427</v>
      </c>
      <c r="D527" s="112" t="s">
        <v>2423</v>
      </c>
    </row>
    <row r="528" spans="1:4">
      <c r="A528" s="158">
        <v>517</v>
      </c>
      <c r="B528" t="s">
        <v>3531</v>
      </c>
      <c r="C528" s="112" t="s">
        <v>2428</v>
      </c>
      <c r="D528" s="112" t="s">
        <v>2423</v>
      </c>
    </row>
    <row r="529" spans="1:4">
      <c r="A529" s="158">
        <v>518</v>
      </c>
      <c r="B529" t="s">
        <v>3531</v>
      </c>
      <c r="C529" s="112" t="s">
        <v>2429</v>
      </c>
      <c r="D529" s="112" t="s">
        <v>2423</v>
      </c>
    </row>
    <row r="530" spans="1:4">
      <c r="A530" s="158">
        <v>519</v>
      </c>
      <c r="B530" t="s">
        <v>3531</v>
      </c>
      <c r="C530" s="112" t="s">
        <v>2430</v>
      </c>
      <c r="D530" s="112" t="s">
        <v>2423</v>
      </c>
    </row>
    <row r="531" spans="1:4">
      <c r="A531" s="158">
        <v>520</v>
      </c>
      <c r="B531" t="s">
        <v>3531</v>
      </c>
      <c r="C531" s="112" t="s">
        <v>2431</v>
      </c>
      <c r="D531" s="112" t="s">
        <v>2423</v>
      </c>
    </row>
    <row r="532" spans="1:4">
      <c r="A532" s="158">
        <v>521</v>
      </c>
      <c r="B532" t="s">
        <v>3531</v>
      </c>
      <c r="C532" s="112" t="s">
        <v>2432</v>
      </c>
      <c r="D532" s="112" t="s">
        <v>2423</v>
      </c>
    </row>
    <row r="533" spans="1:4">
      <c r="A533" s="158">
        <v>522</v>
      </c>
      <c r="B533" t="s">
        <v>3531</v>
      </c>
      <c r="C533" s="112" t="s">
        <v>2433</v>
      </c>
      <c r="D533" s="112" t="s">
        <v>2423</v>
      </c>
    </row>
    <row r="534" spans="1:4">
      <c r="A534" s="158">
        <v>523</v>
      </c>
      <c r="B534" t="s">
        <v>3531</v>
      </c>
      <c r="C534" s="112" t="s">
        <v>2434</v>
      </c>
      <c r="D534" s="112" t="s">
        <v>2423</v>
      </c>
    </row>
    <row r="535" spans="1:4">
      <c r="A535" s="158">
        <v>524</v>
      </c>
      <c r="B535" t="s">
        <v>3531</v>
      </c>
      <c r="C535" s="112" t="s">
        <v>2435</v>
      </c>
      <c r="D535" s="112" t="s">
        <v>2423</v>
      </c>
    </row>
    <row r="536" spans="1:4">
      <c r="A536" s="158">
        <v>525</v>
      </c>
      <c r="B536" t="s">
        <v>3531</v>
      </c>
      <c r="C536" s="112" t="s">
        <v>2291</v>
      </c>
      <c r="D536" s="112" t="s">
        <v>2423</v>
      </c>
    </row>
    <row r="537" spans="1:4">
      <c r="A537" s="158">
        <v>526</v>
      </c>
      <c r="B537" t="s">
        <v>3531</v>
      </c>
      <c r="C537" s="112" t="s">
        <v>2436</v>
      </c>
      <c r="D537" s="112" t="s">
        <v>2423</v>
      </c>
    </row>
    <row r="538" spans="1:4">
      <c r="A538" s="158">
        <v>527</v>
      </c>
      <c r="B538" t="s">
        <v>3531</v>
      </c>
      <c r="C538" s="112" t="s">
        <v>2437</v>
      </c>
      <c r="D538" s="112" t="s">
        <v>2423</v>
      </c>
    </row>
    <row r="539" spans="1:4">
      <c r="A539" s="158">
        <v>528</v>
      </c>
      <c r="B539" t="s">
        <v>3531</v>
      </c>
      <c r="C539" s="112" t="s">
        <v>2438</v>
      </c>
      <c r="D539" s="112" t="s">
        <v>2423</v>
      </c>
    </row>
    <row r="540" spans="1:4">
      <c r="A540" s="158">
        <v>529</v>
      </c>
      <c r="B540" t="s">
        <v>3531</v>
      </c>
      <c r="C540" s="112" t="s">
        <v>2439</v>
      </c>
      <c r="D540" s="112" t="s">
        <v>2423</v>
      </c>
    </row>
    <row r="541" spans="1:4">
      <c r="A541" s="158">
        <v>530</v>
      </c>
      <c r="B541" t="s">
        <v>3531</v>
      </c>
      <c r="C541" s="112" t="s">
        <v>2440</v>
      </c>
      <c r="D541" s="112" t="s">
        <v>2423</v>
      </c>
    </row>
    <row r="542" spans="1:4">
      <c r="A542" s="158">
        <v>531</v>
      </c>
      <c r="B542" t="s">
        <v>3531</v>
      </c>
      <c r="C542" s="112" t="s">
        <v>2441</v>
      </c>
      <c r="D542" s="112" t="s">
        <v>2423</v>
      </c>
    </row>
    <row r="543" spans="1:4">
      <c r="A543" s="158">
        <v>532</v>
      </c>
      <c r="B543" t="s">
        <v>3531</v>
      </c>
      <c r="C543" s="112" t="s">
        <v>2442</v>
      </c>
      <c r="D543" s="112" t="s">
        <v>2423</v>
      </c>
    </row>
    <row r="544" spans="1:4">
      <c r="A544" s="158">
        <v>533</v>
      </c>
      <c r="B544" t="s">
        <v>3531</v>
      </c>
      <c r="C544" s="112" t="s">
        <v>2443</v>
      </c>
      <c r="D544" s="112" t="s">
        <v>2423</v>
      </c>
    </row>
    <row r="545" spans="1:4">
      <c r="A545" s="158">
        <v>534</v>
      </c>
      <c r="B545" t="s">
        <v>3531</v>
      </c>
      <c r="C545" s="112" t="s">
        <v>2287</v>
      </c>
      <c r="D545" s="112" t="s">
        <v>2423</v>
      </c>
    </row>
    <row r="546" spans="1:4">
      <c r="A546" s="158">
        <v>535</v>
      </c>
      <c r="B546" t="s">
        <v>3531</v>
      </c>
      <c r="C546" s="112" t="s">
        <v>2444</v>
      </c>
      <c r="D546" s="112" t="s">
        <v>2423</v>
      </c>
    </row>
    <row r="547" spans="1:4">
      <c r="A547" s="158">
        <v>536</v>
      </c>
      <c r="B547" t="s">
        <v>3531</v>
      </c>
      <c r="C547" s="112" t="s">
        <v>2445</v>
      </c>
      <c r="D547" s="112" t="s">
        <v>2423</v>
      </c>
    </row>
    <row r="548" spans="1:4">
      <c r="A548" s="158">
        <v>537</v>
      </c>
      <c r="B548" t="s">
        <v>3531</v>
      </c>
      <c r="C548" s="112" t="s">
        <v>2446</v>
      </c>
      <c r="D548" s="112" t="s">
        <v>2423</v>
      </c>
    </row>
    <row r="549" spans="1:4">
      <c r="A549" s="158">
        <v>538</v>
      </c>
      <c r="B549" t="s">
        <v>3531</v>
      </c>
      <c r="C549" s="112" t="s">
        <v>2447</v>
      </c>
      <c r="D549" s="112" t="s">
        <v>2423</v>
      </c>
    </row>
    <row r="550" spans="1:4">
      <c r="A550" s="158">
        <v>539</v>
      </c>
      <c r="B550" t="s">
        <v>3531</v>
      </c>
      <c r="C550" s="112" t="s">
        <v>2448</v>
      </c>
      <c r="D550" s="112" t="s">
        <v>2423</v>
      </c>
    </row>
    <row r="551" spans="1:4">
      <c r="A551" s="158">
        <v>540</v>
      </c>
      <c r="B551" t="s">
        <v>3531</v>
      </c>
      <c r="C551" s="112" t="s">
        <v>2449</v>
      </c>
      <c r="D551" s="112" t="s">
        <v>2423</v>
      </c>
    </row>
    <row r="552" spans="1:4">
      <c r="A552" s="158">
        <v>541</v>
      </c>
      <c r="B552" t="s">
        <v>3531</v>
      </c>
      <c r="C552" s="112" t="s">
        <v>2450</v>
      </c>
      <c r="D552" s="112" t="s">
        <v>2423</v>
      </c>
    </row>
    <row r="553" spans="1:4">
      <c r="A553" s="158">
        <v>542</v>
      </c>
      <c r="B553" t="s">
        <v>3531</v>
      </c>
      <c r="C553" s="112" t="s">
        <v>2451</v>
      </c>
      <c r="D553" s="112" t="s">
        <v>2423</v>
      </c>
    </row>
    <row r="554" spans="1:4">
      <c r="A554" s="158">
        <v>543</v>
      </c>
      <c r="B554" t="s">
        <v>3531</v>
      </c>
      <c r="C554" s="112" t="s">
        <v>2452</v>
      </c>
      <c r="D554" s="112" t="s">
        <v>2423</v>
      </c>
    </row>
    <row r="555" spans="1:4">
      <c r="A555" s="158">
        <v>544</v>
      </c>
      <c r="B555" t="s">
        <v>3531</v>
      </c>
      <c r="C555" s="112" t="s">
        <v>2453</v>
      </c>
      <c r="D555" s="112" t="s">
        <v>2423</v>
      </c>
    </row>
    <row r="556" spans="1:4">
      <c r="A556" s="158">
        <v>545</v>
      </c>
      <c r="B556" t="s">
        <v>3531</v>
      </c>
      <c r="C556" s="112" t="s">
        <v>2454</v>
      </c>
      <c r="D556" s="112" t="s">
        <v>2423</v>
      </c>
    </row>
    <row r="557" spans="1:4">
      <c r="A557" s="158">
        <v>546</v>
      </c>
      <c r="B557" t="s">
        <v>3531</v>
      </c>
      <c r="C557" s="112" t="s">
        <v>2455</v>
      </c>
      <c r="D557" s="112" t="s">
        <v>2423</v>
      </c>
    </row>
    <row r="558" spans="1:4">
      <c r="A558" s="158">
        <v>547</v>
      </c>
      <c r="B558" t="s">
        <v>3531</v>
      </c>
      <c r="C558" s="112" t="s">
        <v>2456</v>
      </c>
      <c r="D558" s="112" t="s">
        <v>2423</v>
      </c>
    </row>
    <row r="559" spans="1:4">
      <c r="A559" s="158">
        <v>548</v>
      </c>
      <c r="B559" t="s">
        <v>3531</v>
      </c>
      <c r="C559" s="112" t="s">
        <v>2457</v>
      </c>
      <c r="D559" s="112" t="s">
        <v>2423</v>
      </c>
    </row>
    <row r="560" spans="1:4">
      <c r="A560" s="158">
        <v>549</v>
      </c>
      <c r="B560" t="s">
        <v>3531</v>
      </c>
      <c r="C560" s="112" t="s">
        <v>2458</v>
      </c>
      <c r="D560" s="112" t="s">
        <v>2423</v>
      </c>
    </row>
    <row r="561" spans="1:4">
      <c r="A561" s="158">
        <v>550</v>
      </c>
      <c r="B561" t="s">
        <v>3531</v>
      </c>
      <c r="C561" s="112" t="s">
        <v>2459</v>
      </c>
      <c r="D561" s="112" t="s">
        <v>2423</v>
      </c>
    </row>
    <row r="562" spans="1:4">
      <c r="A562" s="158">
        <v>551</v>
      </c>
      <c r="B562" t="s">
        <v>3531</v>
      </c>
      <c r="C562" s="112" t="s">
        <v>2460</v>
      </c>
      <c r="D562" s="112" t="s">
        <v>2423</v>
      </c>
    </row>
    <row r="563" spans="1:4">
      <c r="A563" s="158">
        <v>552</v>
      </c>
      <c r="B563" t="s">
        <v>3531</v>
      </c>
      <c r="C563" s="112" t="s">
        <v>2461</v>
      </c>
      <c r="D563" s="112" t="s">
        <v>2423</v>
      </c>
    </row>
    <row r="564" spans="1:4">
      <c r="A564" s="158">
        <v>553</v>
      </c>
      <c r="B564" t="s">
        <v>3531</v>
      </c>
      <c r="C564" s="112" t="s">
        <v>2462</v>
      </c>
      <c r="D564" s="112" t="s">
        <v>2423</v>
      </c>
    </row>
    <row r="565" spans="1:4">
      <c r="A565" s="158">
        <v>554</v>
      </c>
      <c r="B565" t="s">
        <v>3531</v>
      </c>
      <c r="C565" s="112" t="s">
        <v>2463</v>
      </c>
      <c r="D565" s="112" t="s">
        <v>2423</v>
      </c>
    </row>
    <row r="566" spans="1:4">
      <c r="A566" s="158">
        <v>555</v>
      </c>
      <c r="B566" t="s">
        <v>3531</v>
      </c>
      <c r="C566" s="112" t="s">
        <v>2464</v>
      </c>
      <c r="D566" s="112" t="s">
        <v>2423</v>
      </c>
    </row>
    <row r="567" spans="1:4">
      <c r="A567" s="158">
        <v>556</v>
      </c>
      <c r="B567" t="s">
        <v>3531</v>
      </c>
      <c r="C567" s="112" t="s">
        <v>2465</v>
      </c>
      <c r="D567" s="112" t="s">
        <v>2423</v>
      </c>
    </row>
    <row r="568" spans="1:4">
      <c r="A568" s="158">
        <v>557</v>
      </c>
      <c r="B568" t="s">
        <v>3531</v>
      </c>
      <c r="C568" s="112" t="s">
        <v>2466</v>
      </c>
      <c r="D568" s="112" t="s">
        <v>2423</v>
      </c>
    </row>
    <row r="569" spans="1:4">
      <c r="A569" s="158">
        <v>558</v>
      </c>
      <c r="B569" t="s">
        <v>3531</v>
      </c>
      <c r="C569" s="112" t="s">
        <v>2467</v>
      </c>
      <c r="D569" s="112" t="s">
        <v>2423</v>
      </c>
    </row>
    <row r="570" spans="1:4">
      <c r="A570" s="158">
        <v>559</v>
      </c>
      <c r="B570" t="s">
        <v>3531</v>
      </c>
      <c r="C570" s="112" t="s">
        <v>2468</v>
      </c>
      <c r="D570" s="112" t="s">
        <v>2423</v>
      </c>
    </row>
    <row r="571" spans="1:4">
      <c r="A571" s="158">
        <v>560</v>
      </c>
      <c r="B571" t="s">
        <v>3531</v>
      </c>
      <c r="C571" s="112" t="s">
        <v>2469</v>
      </c>
      <c r="D571" s="112" t="s">
        <v>2423</v>
      </c>
    </row>
    <row r="572" spans="1:4">
      <c r="A572" s="158">
        <v>561</v>
      </c>
      <c r="B572" t="s">
        <v>3531</v>
      </c>
      <c r="C572" s="112" t="s">
        <v>2470</v>
      </c>
      <c r="D572" s="112" t="s">
        <v>2423</v>
      </c>
    </row>
    <row r="573" spans="1:4">
      <c r="A573" s="158">
        <v>562</v>
      </c>
      <c r="B573" t="s">
        <v>3531</v>
      </c>
      <c r="C573" s="112" t="s">
        <v>2471</v>
      </c>
      <c r="D573" s="112" t="s">
        <v>2423</v>
      </c>
    </row>
    <row r="574" spans="1:4">
      <c r="A574" s="158">
        <v>563</v>
      </c>
      <c r="B574" t="s">
        <v>3531</v>
      </c>
      <c r="C574" s="112" t="s">
        <v>2472</v>
      </c>
      <c r="D574" s="112" t="s">
        <v>2423</v>
      </c>
    </row>
    <row r="575" spans="1:4">
      <c r="A575" s="158">
        <v>564</v>
      </c>
      <c r="B575" t="s">
        <v>3531</v>
      </c>
      <c r="C575" s="112" t="s">
        <v>2473</v>
      </c>
      <c r="D575" s="112" t="s">
        <v>2423</v>
      </c>
    </row>
    <row r="576" spans="1:4">
      <c r="A576" s="158">
        <v>565</v>
      </c>
      <c r="B576" t="s">
        <v>3531</v>
      </c>
      <c r="C576" s="112" t="s">
        <v>2474</v>
      </c>
      <c r="D576" s="112" t="s">
        <v>2423</v>
      </c>
    </row>
    <row r="577" spans="1:4">
      <c r="A577" s="158">
        <v>566</v>
      </c>
      <c r="B577" t="s">
        <v>3531</v>
      </c>
      <c r="C577" s="112" t="s">
        <v>2475</v>
      </c>
      <c r="D577" s="112" t="s">
        <v>2423</v>
      </c>
    </row>
    <row r="578" spans="1:4">
      <c r="A578" s="158">
        <v>567</v>
      </c>
      <c r="B578" t="s">
        <v>3531</v>
      </c>
      <c r="C578" s="112" t="s">
        <v>2476</v>
      </c>
      <c r="D578" s="112" t="s">
        <v>2423</v>
      </c>
    </row>
    <row r="579" spans="1:4">
      <c r="A579" s="158">
        <v>568</v>
      </c>
      <c r="B579" t="s">
        <v>3531</v>
      </c>
      <c r="C579" s="112" t="s">
        <v>2477</v>
      </c>
      <c r="D579" s="112" t="s">
        <v>2423</v>
      </c>
    </row>
    <row r="580" spans="1:4">
      <c r="A580" s="158">
        <v>569</v>
      </c>
      <c r="B580" t="s">
        <v>3531</v>
      </c>
      <c r="C580" s="112" t="s">
        <v>2478</v>
      </c>
      <c r="D580" s="112" t="s">
        <v>2423</v>
      </c>
    </row>
    <row r="581" spans="1:4">
      <c r="A581" s="158">
        <v>570</v>
      </c>
      <c r="B581" t="s">
        <v>3531</v>
      </c>
      <c r="C581" s="112" t="s">
        <v>2479</v>
      </c>
      <c r="D581" s="112" t="s">
        <v>2423</v>
      </c>
    </row>
    <row r="582" spans="1:4">
      <c r="A582" s="158">
        <v>571</v>
      </c>
      <c r="B582" t="s">
        <v>3531</v>
      </c>
      <c r="C582" s="112" t="s">
        <v>2480</v>
      </c>
      <c r="D582" s="112" t="s">
        <v>2423</v>
      </c>
    </row>
    <row r="583" spans="1:4">
      <c r="A583" s="158">
        <v>572</v>
      </c>
      <c r="B583" t="s">
        <v>3531</v>
      </c>
      <c r="C583" s="112" t="s">
        <v>2481</v>
      </c>
      <c r="D583" s="112" t="s">
        <v>2423</v>
      </c>
    </row>
    <row r="584" spans="1:4">
      <c r="A584" s="158">
        <v>573</v>
      </c>
      <c r="B584" t="s">
        <v>3531</v>
      </c>
      <c r="C584" s="112" t="s">
        <v>2482</v>
      </c>
      <c r="D584" s="112" t="s">
        <v>2423</v>
      </c>
    </row>
    <row r="585" spans="1:4">
      <c r="A585" s="158">
        <v>574</v>
      </c>
      <c r="B585" t="s">
        <v>3531</v>
      </c>
      <c r="C585" s="112" t="s">
        <v>2483</v>
      </c>
      <c r="D585" s="112" t="s">
        <v>2423</v>
      </c>
    </row>
    <row r="586" spans="1:4">
      <c r="A586" s="158">
        <v>575</v>
      </c>
      <c r="B586" t="s">
        <v>3531</v>
      </c>
      <c r="C586" s="112" t="s">
        <v>2484</v>
      </c>
      <c r="D586" s="112" t="s">
        <v>2423</v>
      </c>
    </row>
    <row r="587" spans="1:4">
      <c r="A587" s="158">
        <v>576</v>
      </c>
      <c r="B587" t="s">
        <v>3531</v>
      </c>
      <c r="C587" s="112" t="s">
        <v>2485</v>
      </c>
      <c r="D587" s="112" t="s">
        <v>2423</v>
      </c>
    </row>
    <row r="588" spans="1:4">
      <c r="A588" s="158">
        <v>577</v>
      </c>
      <c r="B588" t="s">
        <v>3531</v>
      </c>
      <c r="C588" s="112" t="s">
        <v>2486</v>
      </c>
      <c r="D588" s="112" t="s">
        <v>2423</v>
      </c>
    </row>
    <row r="589" spans="1:4">
      <c r="A589" s="158">
        <v>578</v>
      </c>
      <c r="B589" t="s">
        <v>3531</v>
      </c>
      <c r="C589" s="112" t="s">
        <v>2487</v>
      </c>
      <c r="D589" s="112" t="s">
        <v>2423</v>
      </c>
    </row>
    <row r="590" spans="1:4">
      <c r="A590" s="158">
        <v>579</v>
      </c>
      <c r="B590" t="s">
        <v>3532</v>
      </c>
      <c r="C590" s="112" t="s">
        <v>2488</v>
      </c>
      <c r="D590" s="112" t="s">
        <v>2489</v>
      </c>
    </row>
    <row r="591" spans="1:4">
      <c r="A591" s="158">
        <v>580</v>
      </c>
      <c r="B591" t="s">
        <v>3532</v>
      </c>
      <c r="C591" s="112" t="s">
        <v>2490</v>
      </c>
      <c r="D591" s="112" t="s">
        <v>2489</v>
      </c>
    </row>
    <row r="592" spans="1:4">
      <c r="A592" s="158">
        <v>581</v>
      </c>
      <c r="B592" t="s">
        <v>3532</v>
      </c>
      <c r="C592" s="112" t="s">
        <v>2491</v>
      </c>
      <c r="D592" s="112" t="s">
        <v>2489</v>
      </c>
    </row>
    <row r="593" spans="1:4">
      <c r="A593" s="158">
        <v>582</v>
      </c>
      <c r="B593" t="s">
        <v>3532</v>
      </c>
      <c r="C593" s="112" t="s">
        <v>2492</v>
      </c>
      <c r="D593" s="112" t="s">
        <v>2489</v>
      </c>
    </row>
    <row r="594" spans="1:4">
      <c r="A594" s="158">
        <v>583</v>
      </c>
      <c r="B594" t="s">
        <v>3532</v>
      </c>
      <c r="C594" s="112" t="s">
        <v>2493</v>
      </c>
      <c r="D594" s="112" t="s">
        <v>2489</v>
      </c>
    </row>
    <row r="595" spans="1:4">
      <c r="A595" s="158">
        <v>584</v>
      </c>
      <c r="B595" t="s">
        <v>3532</v>
      </c>
      <c r="C595" s="112" t="s">
        <v>2494</v>
      </c>
      <c r="D595" s="112" t="s">
        <v>2489</v>
      </c>
    </row>
    <row r="596" spans="1:4">
      <c r="A596" s="158">
        <v>585</v>
      </c>
      <c r="B596" t="s">
        <v>3532</v>
      </c>
      <c r="C596" s="112" t="s">
        <v>2495</v>
      </c>
      <c r="D596" s="112" t="s">
        <v>2489</v>
      </c>
    </row>
    <row r="597" spans="1:4">
      <c r="A597" s="158">
        <v>586</v>
      </c>
      <c r="B597" t="s">
        <v>3533</v>
      </c>
      <c r="C597" s="112" t="s">
        <v>2496</v>
      </c>
      <c r="D597" s="112" t="s">
        <v>2497</v>
      </c>
    </row>
    <row r="598" spans="1:4">
      <c r="A598" s="158">
        <v>587</v>
      </c>
      <c r="B598" t="s">
        <v>3533</v>
      </c>
      <c r="C598" s="112" t="s">
        <v>2498</v>
      </c>
      <c r="D598" s="112" t="s">
        <v>2497</v>
      </c>
    </row>
    <row r="599" spans="1:4">
      <c r="A599" s="158">
        <v>588</v>
      </c>
      <c r="B599" t="s">
        <v>3533</v>
      </c>
      <c r="C599" s="112" t="s">
        <v>2499</v>
      </c>
      <c r="D599" s="112" t="s">
        <v>2497</v>
      </c>
    </row>
    <row r="600" spans="1:4">
      <c r="A600" s="158">
        <v>589</v>
      </c>
      <c r="B600" t="s">
        <v>3533</v>
      </c>
      <c r="C600" s="112" t="s">
        <v>2500</v>
      </c>
      <c r="D600" s="112" t="s">
        <v>2497</v>
      </c>
    </row>
    <row r="601" spans="1:4">
      <c r="A601" s="158">
        <v>590</v>
      </c>
      <c r="B601" t="s">
        <v>3533</v>
      </c>
      <c r="C601" s="112" t="s">
        <v>2501</v>
      </c>
      <c r="D601" s="112" t="s">
        <v>2497</v>
      </c>
    </row>
    <row r="602" spans="1:4">
      <c r="A602" s="158">
        <v>591</v>
      </c>
      <c r="B602" t="s">
        <v>3533</v>
      </c>
      <c r="C602" s="112" t="s">
        <v>2502</v>
      </c>
      <c r="D602" s="112" t="s">
        <v>2497</v>
      </c>
    </row>
    <row r="603" spans="1:4">
      <c r="A603" s="158">
        <v>592</v>
      </c>
      <c r="B603" t="s">
        <v>3533</v>
      </c>
      <c r="C603" s="112" t="s">
        <v>2503</v>
      </c>
      <c r="D603" s="112" t="s">
        <v>2497</v>
      </c>
    </row>
    <row r="604" spans="1:4">
      <c r="A604" s="158">
        <v>593</v>
      </c>
      <c r="B604" t="s">
        <v>3533</v>
      </c>
      <c r="C604" s="112" t="s">
        <v>2504</v>
      </c>
      <c r="D604" s="112" t="s">
        <v>2497</v>
      </c>
    </row>
    <row r="605" spans="1:4">
      <c r="A605" s="158">
        <v>594</v>
      </c>
      <c r="B605" t="s">
        <v>3533</v>
      </c>
      <c r="C605" s="112" t="s">
        <v>2505</v>
      </c>
      <c r="D605" s="112" t="s">
        <v>2497</v>
      </c>
    </row>
    <row r="606" spans="1:4">
      <c r="A606" s="158">
        <v>595</v>
      </c>
      <c r="B606" t="s">
        <v>3533</v>
      </c>
      <c r="C606" s="112" t="s">
        <v>2506</v>
      </c>
      <c r="D606" s="112" t="s">
        <v>2497</v>
      </c>
    </row>
    <row r="607" spans="1:4">
      <c r="A607" s="158">
        <v>596</v>
      </c>
      <c r="B607" t="s">
        <v>3533</v>
      </c>
      <c r="C607" s="112" t="s">
        <v>2507</v>
      </c>
      <c r="D607" s="112" t="s">
        <v>2497</v>
      </c>
    </row>
    <row r="608" spans="1:4">
      <c r="A608" s="158">
        <v>597</v>
      </c>
      <c r="B608" t="s">
        <v>3533</v>
      </c>
      <c r="C608" s="112" t="s">
        <v>2508</v>
      </c>
      <c r="D608" s="112" t="s">
        <v>2497</v>
      </c>
    </row>
    <row r="609" spans="1:4">
      <c r="A609" s="158">
        <v>598</v>
      </c>
      <c r="B609" t="s">
        <v>3534</v>
      </c>
      <c r="C609" s="112" t="s">
        <v>2509</v>
      </c>
      <c r="D609" s="112" t="s">
        <v>2510</v>
      </c>
    </row>
    <row r="610" spans="1:4">
      <c r="A610" s="158">
        <v>599</v>
      </c>
      <c r="B610" t="s">
        <v>3534</v>
      </c>
      <c r="C610" s="112" t="s">
        <v>2511</v>
      </c>
      <c r="D610" s="112" t="s">
        <v>2510</v>
      </c>
    </row>
    <row r="611" spans="1:4">
      <c r="A611" s="158">
        <v>600</v>
      </c>
      <c r="B611" t="s">
        <v>3534</v>
      </c>
      <c r="C611" s="112" t="s">
        <v>2512</v>
      </c>
      <c r="D611" s="112" t="s">
        <v>2510</v>
      </c>
    </row>
    <row r="612" spans="1:4">
      <c r="A612" s="158">
        <v>601</v>
      </c>
      <c r="B612" t="s">
        <v>3534</v>
      </c>
      <c r="C612" s="112" t="s">
        <v>2513</v>
      </c>
      <c r="D612" s="112" t="s">
        <v>2510</v>
      </c>
    </row>
    <row r="613" spans="1:4">
      <c r="A613" s="158">
        <v>602</v>
      </c>
      <c r="B613" t="s">
        <v>3534</v>
      </c>
      <c r="C613" s="112" t="s">
        <v>2514</v>
      </c>
      <c r="D613" s="112" t="s">
        <v>2510</v>
      </c>
    </row>
    <row r="614" spans="1:4">
      <c r="A614" s="158">
        <v>603</v>
      </c>
      <c r="B614" t="s">
        <v>3534</v>
      </c>
      <c r="C614" s="112" t="s">
        <v>2515</v>
      </c>
      <c r="D614" s="112" t="s">
        <v>2510</v>
      </c>
    </row>
    <row r="615" spans="1:4">
      <c r="A615" s="158">
        <v>604</v>
      </c>
      <c r="B615" t="s">
        <v>3534</v>
      </c>
      <c r="C615" s="112" t="s">
        <v>2516</v>
      </c>
      <c r="D615" s="112" t="s">
        <v>2510</v>
      </c>
    </row>
    <row r="616" spans="1:4">
      <c r="A616" s="158">
        <v>605</v>
      </c>
      <c r="B616" t="s">
        <v>3534</v>
      </c>
      <c r="C616" s="112" t="s">
        <v>2517</v>
      </c>
      <c r="D616" s="112" t="s">
        <v>2510</v>
      </c>
    </row>
    <row r="617" spans="1:4">
      <c r="A617" s="158">
        <v>606</v>
      </c>
      <c r="B617" t="s">
        <v>3534</v>
      </c>
      <c r="C617" s="112" t="s">
        <v>2518</v>
      </c>
      <c r="D617" s="112" t="s">
        <v>2510</v>
      </c>
    </row>
    <row r="618" spans="1:4">
      <c r="A618" s="158">
        <v>607</v>
      </c>
      <c r="B618" t="s">
        <v>3534</v>
      </c>
      <c r="C618" s="112" t="s">
        <v>2519</v>
      </c>
      <c r="D618" s="112" t="s">
        <v>2510</v>
      </c>
    </row>
    <row r="619" spans="1:4">
      <c r="A619" s="158">
        <v>608</v>
      </c>
      <c r="B619" t="s">
        <v>3534</v>
      </c>
      <c r="C619" s="112" t="s">
        <v>2520</v>
      </c>
      <c r="D619" s="112" t="s">
        <v>2510</v>
      </c>
    </row>
    <row r="620" spans="1:4">
      <c r="A620" s="158">
        <v>609</v>
      </c>
      <c r="B620" t="s">
        <v>3534</v>
      </c>
      <c r="C620" s="112" t="s">
        <v>2521</v>
      </c>
      <c r="D620" s="112" t="s">
        <v>2510</v>
      </c>
    </row>
    <row r="621" spans="1:4">
      <c r="A621" s="158">
        <v>610</v>
      </c>
      <c r="B621" t="s">
        <v>3534</v>
      </c>
      <c r="C621" s="112" t="s">
        <v>2522</v>
      </c>
      <c r="D621" s="112" t="s">
        <v>2510</v>
      </c>
    </row>
    <row r="622" spans="1:4">
      <c r="A622" s="158">
        <v>611</v>
      </c>
      <c r="B622" t="s">
        <v>3534</v>
      </c>
      <c r="C622" s="112" t="s">
        <v>2523</v>
      </c>
      <c r="D622" s="112" t="s">
        <v>2510</v>
      </c>
    </row>
    <row r="623" spans="1:4">
      <c r="A623" s="158">
        <v>612</v>
      </c>
      <c r="B623" t="s">
        <v>3535</v>
      </c>
      <c r="C623" s="112" t="s">
        <v>2524</v>
      </c>
      <c r="D623" s="112" t="s">
        <v>1689</v>
      </c>
    </row>
    <row r="624" spans="1:4">
      <c r="A624" s="158">
        <v>613</v>
      </c>
      <c r="B624" t="s">
        <v>3535</v>
      </c>
      <c r="C624" s="112" t="s">
        <v>2525</v>
      </c>
      <c r="D624" s="112" t="s">
        <v>1689</v>
      </c>
    </row>
    <row r="625" spans="1:4">
      <c r="A625" s="158">
        <v>614</v>
      </c>
      <c r="B625" t="s">
        <v>3535</v>
      </c>
      <c r="C625" s="112" t="s">
        <v>2526</v>
      </c>
      <c r="D625" s="112" t="s">
        <v>1689</v>
      </c>
    </row>
    <row r="626" spans="1:4">
      <c r="A626" s="158">
        <v>615</v>
      </c>
      <c r="B626" t="s">
        <v>3535</v>
      </c>
      <c r="C626" s="112" t="s">
        <v>2527</v>
      </c>
      <c r="D626" s="112" t="s">
        <v>1689</v>
      </c>
    </row>
    <row r="627" spans="1:4">
      <c r="A627" s="158">
        <v>616</v>
      </c>
      <c r="B627" t="s">
        <v>3535</v>
      </c>
      <c r="C627" s="112" t="s">
        <v>2528</v>
      </c>
      <c r="D627" s="112" t="s">
        <v>1689</v>
      </c>
    </row>
    <row r="628" spans="1:4">
      <c r="A628" s="158">
        <v>617</v>
      </c>
      <c r="B628" t="s">
        <v>3535</v>
      </c>
      <c r="C628" s="112" t="s">
        <v>2529</v>
      </c>
      <c r="D628" s="112" t="s">
        <v>1689</v>
      </c>
    </row>
    <row r="629" spans="1:4">
      <c r="A629" s="158">
        <v>618</v>
      </c>
      <c r="B629" t="s">
        <v>3535</v>
      </c>
      <c r="C629" s="112" t="s">
        <v>2530</v>
      </c>
      <c r="D629" s="112" t="s">
        <v>1689</v>
      </c>
    </row>
    <row r="630" spans="1:4">
      <c r="A630" s="158">
        <v>619</v>
      </c>
      <c r="B630" t="s">
        <v>3535</v>
      </c>
      <c r="C630" s="112" t="s">
        <v>2531</v>
      </c>
      <c r="D630" s="112" t="s">
        <v>1689</v>
      </c>
    </row>
    <row r="631" spans="1:4">
      <c r="A631" s="158">
        <v>620</v>
      </c>
      <c r="B631" t="s">
        <v>3535</v>
      </c>
      <c r="C631" s="112" t="s">
        <v>2285</v>
      </c>
      <c r="D631" s="112" t="s">
        <v>1689</v>
      </c>
    </row>
    <row r="632" spans="1:4">
      <c r="A632" s="158">
        <v>621</v>
      </c>
      <c r="B632" t="s">
        <v>3535</v>
      </c>
      <c r="C632" s="112" t="s">
        <v>2532</v>
      </c>
      <c r="D632" s="112" t="s">
        <v>1689</v>
      </c>
    </row>
    <row r="633" spans="1:4">
      <c r="A633" s="158">
        <v>622</v>
      </c>
      <c r="B633" t="s">
        <v>3535</v>
      </c>
      <c r="C633" s="112" t="s">
        <v>2533</v>
      </c>
      <c r="D633" s="112" t="s">
        <v>1689</v>
      </c>
    </row>
    <row r="634" spans="1:4">
      <c r="A634" s="158">
        <v>623</v>
      </c>
      <c r="B634" t="s">
        <v>3535</v>
      </c>
      <c r="C634" s="112" t="s">
        <v>2534</v>
      </c>
      <c r="D634" s="112" t="s">
        <v>1689</v>
      </c>
    </row>
    <row r="635" spans="1:4">
      <c r="A635" s="158">
        <v>624</v>
      </c>
      <c r="B635" t="s">
        <v>3535</v>
      </c>
      <c r="C635" s="112" t="s">
        <v>2535</v>
      </c>
      <c r="D635" s="112" t="s">
        <v>1689</v>
      </c>
    </row>
    <row r="636" spans="1:4">
      <c r="A636" s="158">
        <v>625</v>
      </c>
      <c r="B636" t="s">
        <v>3535</v>
      </c>
      <c r="C636" s="112" t="s">
        <v>2536</v>
      </c>
      <c r="D636" s="112" t="s">
        <v>1689</v>
      </c>
    </row>
    <row r="637" spans="1:4">
      <c r="A637" s="158">
        <v>626</v>
      </c>
      <c r="B637" t="s">
        <v>3535</v>
      </c>
      <c r="C637" s="112" t="s">
        <v>2537</v>
      </c>
      <c r="D637" s="112" t="s">
        <v>1689</v>
      </c>
    </row>
    <row r="638" spans="1:4">
      <c r="A638" s="158">
        <v>627</v>
      </c>
      <c r="B638" t="s">
        <v>3535</v>
      </c>
      <c r="C638" s="112" t="s">
        <v>2538</v>
      </c>
      <c r="D638" s="112" t="s">
        <v>1689</v>
      </c>
    </row>
    <row r="639" spans="1:4">
      <c r="A639" s="158">
        <v>628</v>
      </c>
      <c r="B639" t="s">
        <v>3535</v>
      </c>
      <c r="C639" s="112" t="s">
        <v>2290</v>
      </c>
      <c r="D639" s="112" t="s">
        <v>1689</v>
      </c>
    </row>
    <row r="640" spans="1:4">
      <c r="A640" s="158">
        <v>629</v>
      </c>
      <c r="B640" t="s">
        <v>3535</v>
      </c>
      <c r="C640" s="112" t="s">
        <v>2539</v>
      </c>
      <c r="D640" s="112" t="s">
        <v>1689</v>
      </c>
    </row>
    <row r="641" spans="1:4">
      <c r="A641" s="158">
        <v>630</v>
      </c>
      <c r="B641" t="s">
        <v>3535</v>
      </c>
      <c r="C641" s="112" t="s">
        <v>2540</v>
      </c>
      <c r="D641" s="112" t="s">
        <v>1689</v>
      </c>
    </row>
    <row r="642" spans="1:4">
      <c r="A642" s="158">
        <v>631</v>
      </c>
      <c r="B642" t="s">
        <v>3535</v>
      </c>
      <c r="C642" s="112" t="s">
        <v>2541</v>
      </c>
      <c r="D642" s="112" t="s">
        <v>1689</v>
      </c>
    </row>
    <row r="643" spans="1:4">
      <c r="A643" s="158">
        <v>632</v>
      </c>
      <c r="B643" t="s">
        <v>3535</v>
      </c>
      <c r="C643" s="112" t="s">
        <v>2542</v>
      </c>
      <c r="D643" s="112" t="s">
        <v>1689</v>
      </c>
    </row>
    <row r="644" spans="1:4">
      <c r="A644" s="158">
        <v>633</v>
      </c>
      <c r="B644" t="s">
        <v>3535</v>
      </c>
      <c r="C644" s="112" t="s">
        <v>2449</v>
      </c>
      <c r="D644" s="112" t="s">
        <v>1689</v>
      </c>
    </row>
    <row r="645" spans="1:4">
      <c r="A645" s="158">
        <v>634</v>
      </c>
      <c r="B645" t="s">
        <v>3535</v>
      </c>
      <c r="C645" s="112" t="s">
        <v>2543</v>
      </c>
      <c r="D645" s="112" t="s">
        <v>1689</v>
      </c>
    </row>
    <row r="646" spans="1:4">
      <c r="A646" s="158">
        <v>635</v>
      </c>
      <c r="B646" t="s">
        <v>3535</v>
      </c>
      <c r="C646" s="112" t="s">
        <v>2544</v>
      </c>
      <c r="D646" s="112" t="s">
        <v>1689</v>
      </c>
    </row>
    <row r="647" spans="1:4">
      <c r="A647" s="158">
        <v>636</v>
      </c>
      <c r="B647" t="s">
        <v>3535</v>
      </c>
      <c r="C647" s="112" t="s">
        <v>2545</v>
      </c>
      <c r="D647" s="112" t="s">
        <v>1689</v>
      </c>
    </row>
    <row r="648" spans="1:4">
      <c r="A648" s="158">
        <v>637</v>
      </c>
      <c r="B648" t="s">
        <v>3535</v>
      </c>
      <c r="C648" s="112" t="s">
        <v>2546</v>
      </c>
      <c r="D648" s="112" t="s">
        <v>1689</v>
      </c>
    </row>
    <row r="649" spans="1:4">
      <c r="A649" s="158">
        <v>638</v>
      </c>
      <c r="B649" t="s">
        <v>3535</v>
      </c>
      <c r="C649" s="112" t="s">
        <v>2547</v>
      </c>
      <c r="D649" s="112" t="s">
        <v>1689</v>
      </c>
    </row>
    <row r="650" spans="1:4">
      <c r="A650" s="158">
        <v>639</v>
      </c>
      <c r="B650" t="s">
        <v>3535</v>
      </c>
      <c r="C650" s="112" t="s">
        <v>2548</v>
      </c>
      <c r="D650" s="112" t="s">
        <v>1689</v>
      </c>
    </row>
    <row r="651" spans="1:4">
      <c r="A651" s="158">
        <v>640</v>
      </c>
      <c r="B651" t="s">
        <v>3535</v>
      </c>
      <c r="C651" s="112" t="s">
        <v>2549</v>
      </c>
      <c r="D651" s="112" t="s">
        <v>1689</v>
      </c>
    </row>
    <row r="652" spans="1:4">
      <c r="A652" s="158">
        <v>641</v>
      </c>
      <c r="B652" t="s">
        <v>3535</v>
      </c>
      <c r="C652" s="112" t="s">
        <v>2550</v>
      </c>
      <c r="D652" s="112" t="s">
        <v>1689</v>
      </c>
    </row>
    <row r="653" spans="1:4">
      <c r="A653" s="158">
        <v>642</v>
      </c>
      <c r="B653" t="s">
        <v>3535</v>
      </c>
      <c r="C653" s="112" t="s">
        <v>2551</v>
      </c>
      <c r="D653" s="112" t="s">
        <v>1689</v>
      </c>
    </row>
    <row r="654" spans="1:4">
      <c r="A654" s="158">
        <v>643</v>
      </c>
      <c r="B654" t="s">
        <v>3535</v>
      </c>
      <c r="C654" s="112" t="s">
        <v>2552</v>
      </c>
      <c r="D654" s="112" t="s">
        <v>1689</v>
      </c>
    </row>
    <row r="655" spans="1:4">
      <c r="A655" s="158">
        <v>644</v>
      </c>
      <c r="B655" t="s">
        <v>3535</v>
      </c>
      <c r="C655" s="112" t="s">
        <v>2553</v>
      </c>
      <c r="D655" s="112" t="s">
        <v>1689</v>
      </c>
    </row>
    <row r="656" spans="1:4">
      <c r="A656" s="158">
        <v>645</v>
      </c>
      <c r="B656" t="s">
        <v>3535</v>
      </c>
      <c r="C656" s="112" t="s">
        <v>2554</v>
      </c>
      <c r="D656" s="112" t="s">
        <v>1689</v>
      </c>
    </row>
    <row r="657" spans="1:4">
      <c r="A657" s="158">
        <v>646</v>
      </c>
      <c r="B657" t="s">
        <v>3535</v>
      </c>
      <c r="C657" s="112" t="s">
        <v>2555</v>
      </c>
      <c r="D657" s="112" t="s">
        <v>1689</v>
      </c>
    </row>
    <row r="658" spans="1:4">
      <c r="A658" s="158">
        <v>647</v>
      </c>
      <c r="B658" t="s">
        <v>3535</v>
      </c>
      <c r="C658" s="112" t="s">
        <v>2556</v>
      </c>
      <c r="D658" s="112" t="s">
        <v>1689</v>
      </c>
    </row>
    <row r="659" spans="1:4">
      <c r="A659" s="158">
        <v>648</v>
      </c>
      <c r="B659" t="s">
        <v>3535</v>
      </c>
      <c r="C659" s="112" t="s">
        <v>2557</v>
      </c>
      <c r="D659" s="112" t="s">
        <v>1689</v>
      </c>
    </row>
    <row r="660" spans="1:4">
      <c r="A660" s="158">
        <v>649</v>
      </c>
      <c r="B660" t="s">
        <v>3535</v>
      </c>
      <c r="C660" s="112" t="s">
        <v>2558</v>
      </c>
      <c r="D660" s="112" t="s">
        <v>1689</v>
      </c>
    </row>
    <row r="661" spans="1:4">
      <c r="A661" s="158">
        <v>650</v>
      </c>
      <c r="B661" t="s">
        <v>3535</v>
      </c>
      <c r="C661" s="112" t="s">
        <v>2559</v>
      </c>
      <c r="D661" s="112" t="s">
        <v>1689</v>
      </c>
    </row>
    <row r="662" spans="1:4">
      <c r="A662" s="158">
        <v>651</v>
      </c>
      <c r="B662" t="s">
        <v>3535</v>
      </c>
      <c r="C662" s="112" t="s">
        <v>2560</v>
      </c>
      <c r="D662" s="112" t="s">
        <v>1689</v>
      </c>
    </row>
    <row r="663" spans="1:4">
      <c r="A663" s="158">
        <v>652</v>
      </c>
      <c r="B663" t="s">
        <v>3535</v>
      </c>
      <c r="C663" s="112" t="s">
        <v>2561</v>
      </c>
      <c r="D663" s="112" t="s">
        <v>1689</v>
      </c>
    </row>
    <row r="664" spans="1:4">
      <c r="A664" s="158">
        <v>653</v>
      </c>
      <c r="B664" t="s">
        <v>3535</v>
      </c>
      <c r="C664" s="112" t="s">
        <v>2562</v>
      </c>
      <c r="D664" s="112" t="s">
        <v>1689</v>
      </c>
    </row>
    <row r="665" spans="1:4">
      <c r="A665" s="158">
        <v>654</v>
      </c>
      <c r="B665" t="s">
        <v>3535</v>
      </c>
      <c r="C665" s="112" t="s">
        <v>2563</v>
      </c>
      <c r="D665" s="112" t="s">
        <v>1689</v>
      </c>
    </row>
    <row r="666" spans="1:4">
      <c r="A666" s="158">
        <v>655</v>
      </c>
      <c r="B666" t="s">
        <v>3535</v>
      </c>
      <c r="C666" s="112" t="s">
        <v>2564</v>
      </c>
      <c r="D666" s="112" t="s">
        <v>1689</v>
      </c>
    </row>
    <row r="667" spans="1:4">
      <c r="A667" s="158">
        <v>656</v>
      </c>
      <c r="B667" t="s">
        <v>3535</v>
      </c>
      <c r="C667" s="112" t="s">
        <v>2565</v>
      </c>
      <c r="D667" s="112" t="s">
        <v>1689</v>
      </c>
    </row>
    <row r="668" spans="1:4">
      <c r="A668" s="158">
        <v>657</v>
      </c>
      <c r="B668" t="s">
        <v>3535</v>
      </c>
      <c r="C668" s="112" t="s">
        <v>2566</v>
      </c>
      <c r="D668" s="112" t="s">
        <v>1689</v>
      </c>
    </row>
    <row r="669" spans="1:4">
      <c r="A669" s="158">
        <v>658</v>
      </c>
      <c r="B669" t="s">
        <v>3535</v>
      </c>
      <c r="C669" s="112" t="s">
        <v>2567</v>
      </c>
      <c r="D669" s="112" t="s">
        <v>1689</v>
      </c>
    </row>
    <row r="670" spans="1:4">
      <c r="A670" s="158">
        <v>659</v>
      </c>
      <c r="B670" t="s">
        <v>3535</v>
      </c>
      <c r="C670" s="112" t="s">
        <v>2568</v>
      </c>
      <c r="D670" s="112" t="s">
        <v>1689</v>
      </c>
    </row>
    <row r="671" spans="1:4">
      <c r="A671" s="158">
        <v>660</v>
      </c>
      <c r="B671" t="s">
        <v>3535</v>
      </c>
      <c r="C671" s="112" t="s">
        <v>2569</v>
      </c>
      <c r="D671" s="112" t="s">
        <v>1689</v>
      </c>
    </row>
    <row r="672" spans="1:4">
      <c r="A672" s="158">
        <v>661</v>
      </c>
      <c r="B672" t="s">
        <v>3535</v>
      </c>
      <c r="C672" s="112" t="s">
        <v>2570</v>
      </c>
      <c r="D672" s="112" t="s">
        <v>1689</v>
      </c>
    </row>
    <row r="673" spans="1:4">
      <c r="A673" s="158">
        <v>662</v>
      </c>
      <c r="B673" t="s">
        <v>3535</v>
      </c>
      <c r="C673" s="112" t="s">
        <v>2571</v>
      </c>
      <c r="D673" s="112" t="s">
        <v>1689</v>
      </c>
    </row>
    <row r="674" spans="1:4">
      <c r="A674" s="158">
        <v>663</v>
      </c>
      <c r="B674" t="s">
        <v>3535</v>
      </c>
      <c r="C674" s="112" t="s">
        <v>2572</v>
      </c>
      <c r="D674" s="112" t="s">
        <v>1689</v>
      </c>
    </row>
    <row r="675" spans="1:4">
      <c r="A675" s="158">
        <v>664</v>
      </c>
      <c r="B675" t="s">
        <v>3535</v>
      </c>
      <c r="C675" s="112" t="s">
        <v>2573</v>
      </c>
      <c r="D675" s="112" t="s">
        <v>1689</v>
      </c>
    </row>
    <row r="676" spans="1:4">
      <c r="A676" s="158">
        <v>665</v>
      </c>
      <c r="B676" t="s">
        <v>3535</v>
      </c>
      <c r="C676" s="112" t="s">
        <v>2574</v>
      </c>
      <c r="D676" s="112" t="s">
        <v>1689</v>
      </c>
    </row>
    <row r="677" spans="1:4">
      <c r="A677" s="158">
        <v>666</v>
      </c>
      <c r="B677" t="s">
        <v>3535</v>
      </c>
      <c r="C677" s="112" t="s">
        <v>2575</v>
      </c>
      <c r="D677" s="112" t="s">
        <v>1689</v>
      </c>
    </row>
    <row r="678" spans="1:4">
      <c r="A678" s="158">
        <v>667</v>
      </c>
      <c r="B678" t="s">
        <v>3535</v>
      </c>
      <c r="C678" s="112" t="s">
        <v>2576</v>
      </c>
      <c r="D678" s="112" t="s">
        <v>1689</v>
      </c>
    </row>
    <row r="679" spans="1:4">
      <c r="A679" s="158">
        <v>668</v>
      </c>
      <c r="B679" t="s">
        <v>3535</v>
      </c>
      <c r="C679" s="112" t="s">
        <v>2577</v>
      </c>
      <c r="D679" s="112" t="s">
        <v>1689</v>
      </c>
    </row>
    <row r="680" spans="1:4">
      <c r="A680" s="158">
        <v>669</v>
      </c>
      <c r="B680" t="s">
        <v>3535</v>
      </c>
      <c r="C680" s="112" t="s">
        <v>2578</v>
      </c>
      <c r="D680" s="112" t="s">
        <v>1689</v>
      </c>
    </row>
    <row r="681" spans="1:4">
      <c r="A681" s="158">
        <v>670</v>
      </c>
      <c r="B681" t="s">
        <v>3535</v>
      </c>
      <c r="C681" s="112" t="s">
        <v>2579</v>
      </c>
      <c r="D681" s="112" t="s">
        <v>1689</v>
      </c>
    </row>
    <row r="682" spans="1:4">
      <c r="A682" s="158">
        <v>671</v>
      </c>
      <c r="B682" t="s">
        <v>3535</v>
      </c>
      <c r="C682" s="112" t="s">
        <v>2580</v>
      </c>
      <c r="D682" s="112" t="s">
        <v>1689</v>
      </c>
    </row>
    <row r="683" spans="1:4">
      <c r="A683" s="158">
        <v>672</v>
      </c>
      <c r="B683" t="s">
        <v>3535</v>
      </c>
      <c r="C683" s="112" t="s">
        <v>2581</v>
      </c>
      <c r="D683" s="112" t="s">
        <v>1689</v>
      </c>
    </row>
    <row r="684" spans="1:4">
      <c r="A684" s="158">
        <v>673</v>
      </c>
      <c r="B684" t="s">
        <v>3535</v>
      </c>
      <c r="C684" s="112" t="s">
        <v>2582</v>
      </c>
      <c r="D684" s="112" t="s">
        <v>1689</v>
      </c>
    </row>
    <row r="685" spans="1:4">
      <c r="A685" s="158">
        <v>674</v>
      </c>
      <c r="B685" t="s">
        <v>3535</v>
      </c>
      <c r="C685" s="112" t="s">
        <v>2583</v>
      </c>
      <c r="D685" s="112" t="s">
        <v>1689</v>
      </c>
    </row>
    <row r="686" spans="1:4">
      <c r="A686" s="158">
        <v>675</v>
      </c>
      <c r="B686" t="s">
        <v>3535</v>
      </c>
      <c r="C686" s="112" t="s">
        <v>2584</v>
      </c>
      <c r="D686" s="112" t="s">
        <v>1689</v>
      </c>
    </row>
    <row r="687" spans="1:4">
      <c r="A687" s="158">
        <v>676</v>
      </c>
      <c r="B687" t="s">
        <v>3535</v>
      </c>
      <c r="C687" s="112" t="s">
        <v>2585</v>
      </c>
      <c r="D687" s="112" t="s">
        <v>1689</v>
      </c>
    </row>
    <row r="688" spans="1:4">
      <c r="A688" s="158">
        <v>677</v>
      </c>
      <c r="B688" t="s">
        <v>3535</v>
      </c>
      <c r="C688" s="112" t="s">
        <v>2586</v>
      </c>
      <c r="D688" s="112" t="s">
        <v>1689</v>
      </c>
    </row>
    <row r="689" spans="1:4">
      <c r="A689" s="158">
        <v>678</v>
      </c>
      <c r="B689" t="s">
        <v>3535</v>
      </c>
      <c r="C689" s="112" t="s">
        <v>2587</v>
      </c>
      <c r="D689" s="112" t="s">
        <v>1689</v>
      </c>
    </row>
    <row r="690" spans="1:4">
      <c r="A690" s="158">
        <v>679</v>
      </c>
      <c r="B690" t="s">
        <v>3535</v>
      </c>
      <c r="C690" s="112" t="s">
        <v>2588</v>
      </c>
      <c r="D690" s="112" t="s">
        <v>1689</v>
      </c>
    </row>
    <row r="691" spans="1:4">
      <c r="A691" s="158">
        <v>680</v>
      </c>
      <c r="B691" t="s">
        <v>3535</v>
      </c>
      <c r="C691" s="112" t="s">
        <v>2589</v>
      </c>
      <c r="D691" s="112" t="s">
        <v>1689</v>
      </c>
    </row>
    <row r="692" spans="1:4">
      <c r="A692" s="158">
        <v>681</v>
      </c>
      <c r="B692" t="s">
        <v>3535</v>
      </c>
      <c r="C692" s="112" t="s">
        <v>2590</v>
      </c>
      <c r="D692" s="112" t="s">
        <v>1689</v>
      </c>
    </row>
    <row r="693" spans="1:4">
      <c r="A693" s="158">
        <v>682</v>
      </c>
      <c r="B693" t="s">
        <v>3535</v>
      </c>
      <c r="C693" s="112" t="s">
        <v>2591</v>
      </c>
      <c r="D693" s="112" t="s">
        <v>1689</v>
      </c>
    </row>
    <row r="694" spans="1:4">
      <c r="A694" s="158">
        <v>683</v>
      </c>
      <c r="B694" t="s">
        <v>3535</v>
      </c>
      <c r="C694" s="112" t="s">
        <v>2592</v>
      </c>
      <c r="D694" s="112" t="s">
        <v>1689</v>
      </c>
    </row>
    <row r="695" spans="1:4">
      <c r="A695" s="158">
        <v>684</v>
      </c>
      <c r="B695" t="s">
        <v>3535</v>
      </c>
      <c r="C695" s="112" t="s">
        <v>2593</v>
      </c>
      <c r="D695" s="112" t="s">
        <v>1689</v>
      </c>
    </row>
    <row r="696" spans="1:4">
      <c r="A696" s="158">
        <v>685</v>
      </c>
      <c r="B696" t="s">
        <v>3535</v>
      </c>
      <c r="C696" s="112" t="s">
        <v>2594</v>
      </c>
      <c r="D696" s="112" t="s">
        <v>1689</v>
      </c>
    </row>
    <row r="697" spans="1:4">
      <c r="A697" s="158">
        <v>686</v>
      </c>
      <c r="B697" t="s">
        <v>3535</v>
      </c>
      <c r="C697" s="112" t="s">
        <v>2595</v>
      </c>
      <c r="D697" s="112" t="s">
        <v>1689</v>
      </c>
    </row>
    <row r="698" spans="1:4">
      <c r="A698" s="158">
        <v>687</v>
      </c>
      <c r="B698" t="s">
        <v>3535</v>
      </c>
      <c r="C698" s="112" t="s">
        <v>2596</v>
      </c>
      <c r="D698" s="112" t="s">
        <v>1689</v>
      </c>
    </row>
    <row r="699" spans="1:4">
      <c r="A699" s="158">
        <v>688</v>
      </c>
      <c r="B699" t="s">
        <v>3535</v>
      </c>
      <c r="C699" s="112" t="s">
        <v>2597</v>
      </c>
      <c r="D699" s="112" t="s">
        <v>1689</v>
      </c>
    </row>
    <row r="700" spans="1:4">
      <c r="A700" s="158">
        <v>689</v>
      </c>
      <c r="B700" t="s">
        <v>3535</v>
      </c>
      <c r="C700" s="112" t="s">
        <v>2598</v>
      </c>
      <c r="D700" s="112" t="s">
        <v>1689</v>
      </c>
    </row>
    <row r="701" spans="1:4">
      <c r="A701" s="158">
        <v>690</v>
      </c>
      <c r="B701" t="s">
        <v>3535</v>
      </c>
      <c r="C701" s="112" t="s">
        <v>2599</v>
      </c>
      <c r="D701" s="112" t="s">
        <v>1689</v>
      </c>
    </row>
    <row r="702" spans="1:4">
      <c r="A702" s="158">
        <v>691</v>
      </c>
      <c r="B702" t="s">
        <v>3535</v>
      </c>
      <c r="C702" s="112" t="s">
        <v>2600</v>
      </c>
      <c r="D702" s="112" t="s">
        <v>1689</v>
      </c>
    </row>
    <row r="703" spans="1:4">
      <c r="A703" s="158">
        <v>692</v>
      </c>
      <c r="B703" t="s">
        <v>3535</v>
      </c>
      <c r="C703" s="112" t="s">
        <v>2601</v>
      </c>
      <c r="D703" s="112" t="s">
        <v>1689</v>
      </c>
    </row>
    <row r="704" spans="1:4">
      <c r="A704" s="158">
        <v>693</v>
      </c>
      <c r="B704" t="s">
        <v>3535</v>
      </c>
      <c r="C704" s="112" t="s">
        <v>2602</v>
      </c>
      <c r="D704" s="112" t="s">
        <v>1689</v>
      </c>
    </row>
    <row r="705" spans="1:4">
      <c r="A705" s="158">
        <v>694</v>
      </c>
      <c r="B705" t="s">
        <v>3535</v>
      </c>
      <c r="C705" s="112" t="s">
        <v>2603</v>
      </c>
      <c r="D705" s="112" t="s">
        <v>1689</v>
      </c>
    </row>
    <row r="706" spans="1:4">
      <c r="A706" s="158">
        <v>695</v>
      </c>
      <c r="B706" t="s">
        <v>3535</v>
      </c>
      <c r="C706" s="112" t="s">
        <v>2604</v>
      </c>
      <c r="D706" s="112" t="s">
        <v>1689</v>
      </c>
    </row>
    <row r="707" spans="1:4">
      <c r="A707" s="158">
        <v>696</v>
      </c>
      <c r="B707" t="s">
        <v>3535</v>
      </c>
      <c r="C707" s="112" t="s">
        <v>2605</v>
      </c>
      <c r="D707" s="112" t="s">
        <v>1689</v>
      </c>
    </row>
    <row r="708" spans="1:4">
      <c r="A708" s="158">
        <v>697</v>
      </c>
      <c r="B708" t="s">
        <v>3535</v>
      </c>
      <c r="C708" s="112" t="s">
        <v>2606</v>
      </c>
      <c r="D708" s="112" t="s">
        <v>1689</v>
      </c>
    </row>
    <row r="709" spans="1:4">
      <c r="A709" s="158">
        <v>698</v>
      </c>
      <c r="B709" t="s">
        <v>3535</v>
      </c>
      <c r="C709" s="112" t="s">
        <v>2607</v>
      </c>
      <c r="D709" s="112" t="s">
        <v>1689</v>
      </c>
    </row>
    <row r="710" spans="1:4">
      <c r="A710" s="158">
        <v>699</v>
      </c>
      <c r="B710" t="s">
        <v>3535</v>
      </c>
      <c r="C710" s="112" t="s">
        <v>2608</v>
      </c>
      <c r="D710" s="112" t="s">
        <v>1689</v>
      </c>
    </row>
    <row r="711" spans="1:4">
      <c r="A711" s="158">
        <v>700</v>
      </c>
      <c r="B711" t="s">
        <v>3535</v>
      </c>
      <c r="C711" s="112" t="s">
        <v>2609</v>
      </c>
      <c r="D711" s="112" t="s">
        <v>1689</v>
      </c>
    </row>
    <row r="712" spans="1:4">
      <c r="A712" s="158">
        <v>701</v>
      </c>
      <c r="B712" t="s">
        <v>3535</v>
      </c>
      <c r="C712" s="112" t="s">
        <v>2610</v>
      </c>
      <c r="D712" s="112" t="s">
        <v>1689</v>
      </c>
    </row>
    <row r="713" spans="1:4">
      <c r="A713" s="158">
        <v>702</v>
      </c>
      <c r="B713" t="s">
        <v>3535</v>
      </c>
      <c r="C713" s="112" t="s">
        <v>2611</v>
      </c>
      <c r="D713" s="112" t="s">
        <v>1689</v>
      </c>
    </row>
    <row r="714" spans="1:4">
      <c r="A714" s="158">
        <v>703</v>
      </c>
      <c r="B714" t="s">
        <v>3535</v>
      </c>
      <c r="C714" s="112" t="s">
        <v>2612</v>
      </c>
      <c r="D714" s="112" t="s">
        <v>1689</v>
      </c>
    </row>
    <row r="715" spans="1:4">
      <c r="A715" s="158">
        <v>704</v>
      </c>
      <c r="B715" t="s">
        <v>3535</v>
      </c>
      <c r="C715" s="112" t="s">
        <v>2613</v>
      </c>
      <c r="D715" s="112" t="s">
        <v>1689</v>
      </c>
    </row>
    <row r="716" spans="1:4">
      <c r="A716" s="158">
        <v>705</v>
      </c>
      <c r="B716" t="s">
        <v>3535</v>
      </c>
      <c r="C716" s="112" t="s">
        <v>2614</v>
      </c>
      <c r="D716" s="112" t="s">
        <v>1689</v>
      </c>
    </row>
    <row r="717" spans="1:4">
      <c r="A717" s="158">
        <v>706</v>
      </c>
      <c r="B717" t="s">
        <v>3535</v>
      </c>
      <c r="C717" s="112" t="s">
        <v>3575</v>
      </c>
      <c r="D717" s="112" t="s">
        <v>1689</v>
      </c>
    </row>
    <row r="718" spans="1:4">
      <c r="A718" s="158">
        <v>707</v>
      </c>
      <c r="B718" t="s">
        <v>3535</v>
      </c>
      <c r="C718" s="112" t="s">
        <v>2615</v>
      </c>
      <c r="D718" s="112" t="s">
        <v>1689</v>
      </c>
    </row>
    <row r="719" spans="1:4">
      <c r="A719" s="158">
        <v>708</v>
      </c>
      <c r="B719" t="s">
        <v>3536</v>
      </c>
      <c r="C719" s="112" t="s">
        <v>2616</v>
      </c>
      <c r="D719" s="112" t="s">
        <v>2617</v>
      </c>
    </row>
    <row r="720" spans="1:4">
      <c r="A720" s="158">
        <v>709</v>
      </c>
      <c r="B720" t="s">
        <v>3536</v>
      </c>
      <c r="C720" s="112" t="s">
        <v>2618</v>
      </c>
      <c r="D720" s="112" t="s">
        <v>2617</v>
      </c>
    </row>
    <row r="721" spans="1:4">
      <c r="A721" s="158">
        <v>710</v>
      </c>
      <c r="B721" t="s">
        <v>3536</v>
      </c>
      <c r="C721" s="112" t="s">
        <v>2619</v>
      </c>
      <c r="D721" s="112" t="s">
        <v>2617</v>
      </c>
    </row>
    <row r="722" spans="1:4">
      <c r="A722" s="158">
        <v>711</v>
      </c>
      <c r="B722" t="s">
        <v>3536</v>
      </c>
      <c r="C722" s="112" t="s">
        <v>2620</v>
      </c>
      <c r="D722" s="112" t="s">
        <v>2617</v>
      </c>
    </row>
    <row r="723" spans="1:4">
      <c r="A723" s="158">
        <v>712</v>
      </c>
      <c r="B723" t="s">
        <v>3536</v>
      </c>
      <c r="C723" s="112" t="s">
        <v>2621</v>
      </c>
      <c r="D723" s="112" t="s">
        <v>2617</v>
      </c>
    </row>
    <row r="724" spans="1:4">
      <c r="A724" s="158">
        <v>713</v>
      </c>
      <c r="B724" t="s">
        <v>3536</v>
      </c>
      <c r="C724" s="112" t="s">
        <v>2622</v>
      </c>
      <c r="D724" s="112" t="s">
        <v>2617</v>
      </c>
    </row>
    <row r="725" spans="1:4">
      <c r="A725" s="158">
        <v>714</v>
      </c>
      <c r="B725" t="s">
        <v>3536</v>
      </c>
      <c r="C725" s="112" t="s">
        <v>2623</v>
      </c>
      <c r="D725" s="112" t="s">
        <v>2617</v>
      </c>
    </row>
    <row r="726" spans="1:4">
      <c r="A726" s="158">
        <v>715</v>
      </c>
      <c r="B726" t="s">
        <v>3536</v>
      </c>
      <c r="C726" s="112" t="s">
        <v>2624</v>
      </c>
      <c r="D726" s="112" t="s">
        <v>2617</v>
      </c>
    </row>
    <row r="727" spans="1:4">
      <c r="A727" s="158">
        <v>716</v>
      </c>
      <c r="B727" t="s">
        <v>3536</v>
      </c>
      <c r="C727" s="112" t="s">
        <v>2625</v>
      </c>
      <c r="D727" s="112" t="s">
        <v>2617</v>
      </c>
    </row>
    <row r="728" spans="1:4">
      <c r="A728" s="158">
        <v>717</v>
      </c>
      <c r="B728" t="s">
        <v>3536</v>
      </c>
      <c r="C728" s="112" t="s">
        <v>2626</v>
      </c>
      <c r="D728" s="112" t="s">
        <v>2617</v>
      </c>
    </row>
    <row r="729" spans="1:4">
      <c r="A729" s="158">
        <v>718</v>
      </c>
      <c r="B729" t="s">
        <v>3536</v>
      </c>
      <c r="C729" s="112" t="s">
        <v>2627</v>
      </c>
      <c r="D729" s="112" t="s">
        <v>2617</v>
      </c>
    </row>
    <row r="730" spans="1:4">
      <c r="A730" s="158">
        <v>719</v>
      </c>
      <c r="B730" t="s">
        <v>3536</v>
      </c>
      <c r="C730" s="112" t="s">
        <v>2628</v>
      </c>
      <c r="D730" s="112" t="s">
        <v>2617</v>
      </c>
    </row>
    <row r="731" spans="1:4">
      <c r="A731" s="158">
        <v>720</v>
      </c>
      <c r="B731" t="s">
        <v>3536</v>
      </c>
      <c r="C731" s="112" t="s">
        <v>2629</v>
      </c>
      <c r="D731" s="112" t="s">
        <v>2617</v>
      </c>
    </row>
    <row r="732" spans="1:4">
      <c r="A732" s="158">
        <v>721</v>
      </c>
      <c r="B732" t="s">
        <v>3536</v>
      </c>
      <c r="C732" s="112" t="s">
        <v>2630</v>
      </c>
      <c r="D732" s="112" t="s">
        <v>2617</v>
      </c>
    </row>
    <row r="733" spans="1:4">
      <c r="A733" s="158">
        <v>722</v>
      </c>
      <c r="B733" t="s">
        <v>3536</v>
      </c>
      <c r="C733" s="112" t="s">
        <v>2631</v>
      </c>
      <c r="D733" s="112" t="s">
        <v>2617</v>
      </c>
    </row>
    <row r="734" spans="1:4">
      <c r="A734" s="158">
        <v>723</v>
      </c>
      <c r="B734" t="s">
        <v>3536</v>
      </c>
      <c r="C734" s="112" t="s">
        <v>2632</v>
      </c>
      <c r="D734" s="112" t="s">
        <v>2617</v>
      </c>
    </row>
    <row r="735" spans="1:4">
      <c r="A735" s="158">
        <v>724</v>
      </c>
      <c r="B735" t="s">
        <v>3536</v>
      </c>
      <c r="C735" s="112" t="s">
        <v>2633</v>
      </c>
      <c r="D735" s="112" t="s">
        <v>2617</v>
      </c>
    </row>
    <row r="736" spans="1:4">
      <c r="A736" s="158">
        <v>725</v>
      </c>
      <c r="B736" t="s">
        <v>3536</v>
      </c>
      <c r="C736" s="112" t="s">
        <v>2634</v>
      </c>
      <c r="D736" s="112" t="s">
        <v>2617</v>
      </c>
    </row>
    <row r="737" spans="1:4">
      <c r="A737" s="158">
        <v>726</v>
      </c>
      <c r="B737" t="s">
        <v>3536</v>
      </c>
      <c r="C737" s="112" t="s">
        <v>2635</v>
      </c>
      <c r="D737" s="112" t="s">
        <v>2617</v>
      </c>
    </row>
    <row r="738" spans="1:4">
      <c r="A738" s="158">
        <v>727</v>
      </c>
      <c r="B738" t="s">
        <v>3536</v>
      </c>
      <c r="C738" s="112" t="s">
        <v>2636</v>
      </c>
      <c r="D738" s="112" t="s">
        <v>2617</v>
      </c>
    </row>
    <row r="739" spans="1:4">
      <c r="A739" s="158">
        <v>728</v>
      </c>
      <c r="B739" t="s">
        <v>3536</v>
      </c>
      <c r="C739" s="112" t="s">
        <v>2637</v>
      </c>
      <c r="D739" s="112" t="s">
        <v>2617</v>
      </c>
    </row>
    <row r="740" spans="1:4">
      <c r="A740" s="158">
        <v>729</v>
      </c>
      <c r="B740" t="s">
        <v>3536</v>
      </c>
      <c r="C740" s="112" t="s">
        <v>2638</v>
      </c>
      <c r="D740" s="112" t="s">
        <v>2617</v>
      </c>
    </row>
    <row r="741" spans="1:4">
      <c r="A741" s="158">
        <v>730</v>
      </c>
      <c r="B741" t="s">
        <v>3536</v>
      </c>
      <c r="C741" s="112" t="s">
        <v>2639</v>
      </c>
      <c r="D741" s="112" t="s">
        <v>2617</v>
      </c>
    </row>
    <row r="742" spans="1:4">
      <c r="A742" s="158">
        <v>731</v>
      </c>
      <c r="B742" t="s">
        <v>3536</v>
      </c>
      <c r="C742" s="112" t="s">
        <v>2640</v>
      </c>
      <c r="D742" s="112" t="s">
        <v>2617</v>
      </c>
    </row>
    <row r="743" spans="1:4">
      <c r="A743" s="158">
        <v>732</v>
      </c>
      <c r="B743" t="s">
        <v>3536</v>
      </c>
      <c r="C743" s="112" t="s">
        <v>2641</v>
      </c>
      <c r="D743" s="112" t="s">
        <v>2617</v>
      </c>
    </row>
    <row r="744" spans="1:4">
      <c r="A744" s="158">
        <v>733</v>
      </c>
      <c r="B744" t="s">
        <v>3536</v>
      </c>
      <c r="C744" s="112" t="s">
        <v>2642</v>
      </c>
      <c r="D744" s="112" t="s">
        <v>2617</v>
      </c>
    </row>
    <row r="745" spans="1:4">
      <c r="A745" s="158">
        <v>734</v>
      </c>
      <c r="B745" t="s">
        <v>3537</v>
      </c>
      <c r="C745" s="112" t="s">
        <v>2643</v>
      </c>
      <c r="D745" s="112" t="s">
        <v>1450</v>
      </c>
    </row>
    <row r="746" spans="1:4">
      <c r="A746" s="158">
        <v>735</v>
      </c>
      <c r="B746" t="s">
        <v>3537</v>
      </c>
      <c r="C746" s="112" t="s">
        <v>2644</v>
      </c>
      <c r="D746" s="112" t="s">
        <v>1450</v>
      </c>
    </row>
    <row r="747" spans="1:4">
      <c r="A747" s="158">
        <v>736</v>
      </c>
      <c r="B747" t="s">
        <v>3537</v>
      </c>
      <c r="C747" s="112" t="s">
        <v>2645</v>
      </c>
      <c r="D747" s="112" t="s">
        <v>1450</v>
      </c>
    </row>
    <row r="748" spans="1:4">
      <c r="A748" s="158">
        <v>737</v>
      </c>
      <c r="B748" t="s">
        <v>3537</v>
      </c>
      <c r="C748" s="112" t="s">
        <v>2646</v>
      </c>
      <c r="D748" s="112" t="s">
        <v>1450</v>
      </c>
    </row>
    <row r="749" spans="1:4">
      <c r="A749" s="158">
        <v>738</v>
      </c>
      <c r="B749" t="s">
        <v>3537</v>
      </c>
      <c r="C749" s="112" t="s">
        <v>2647</v>
      </c>
      <c r="D749" s="112" t="s">
        <v>1450</v>
      </c>
    </row>
    <row r="750" spans="1:4">
      <c r="A750" s="158">
        <v>739</v>
      </c>
      <c r="B750" t="s">
        <v>3537</v>
      </c>
      <c r="C750" s="112" t="s">
        <v>2648</v>
      </c>
      <c r="D750" s="112" t="s">
        <v>1450</v>
      </c>
    </row>
    <row r="751" spans="1:4">
      <c r="A751" s="158">
        <v>740</v>
      </c>
      <c r="B751" t="s">
        <v>3537</v>
      </c>
      <c r="C751" s="112" t="s">
        <v>2649</v>
      </c>
      <c r="D751" s="112" t="s">
        <v>1450</v>
      </c>
    </row>
    <row r="752" spans="1:4">
      <c r="A752" s="158">
        <v>741</v>
      </c>
      <c r="B752" t="s">
        <v>3537</v>
      </c>
      <c r="C752" s="112" t="s">
        <v>2650</v>
      </c>
      <c r="D752" s="112" t="s">
        <v>1450</v>
      </c>
    </row>
    <row r="753" spans="1:4">
      <c r="A753" s="158">
        <v>742</v>
      </c>
      <c r="B753" t="s">
        <v>3537</v>
      </c>
      <c r="C753" s="112" t="s">
        <v>2651</v>
      </c>
      <c r="D753" s="112" t="s">
        <v>1450</v>
      </c>
    </row>
    <row r="754" spans="1:4">
      <c r="A754" s="158">
        <v>743</v>
      </c>
      <c r="B754" t="s">
        <v>3537</v>
      </c>
      <c r="C754" s="112" t="s">
        <v>2652</v>
      </c>
      <c r="D754" s="112" t="s">
        <v>1450</v>
      </c>
    </row>
    <row r="755" spans="1:4">
      <c r="A755" s="158">
        <v>744</v>
      </c>
      <c r="B755" t="s">
        <v>3537</v>
      </c>
      <c r="C755" s="112" t="s">
        <v>2653</v>
      </c>
      <c r="D755" s="112" t="s">
        <v>1450</v>
      </c>
    </row>
    <row r="756" spans="1:4">
      <c r="A756" s="158">
        <v>745</v>
      </c>
      <c r="B756" t="s">
        <v>3537</v>
      </c>
      <c r="C756" s="112" t="s">
        <v>2654</v>
      </c>
      <c r="D756" s="112" t="s">
        <v>1450</v>
      </c>
    </row>
    <row r="757" spans="1:4">
      <c r="A757" s="158">
        <v>746</v>
      </c>
      <c r="B757" t="s">
        <v>3537</v>
      </c>
      <c r="C757" s="112" t="s">
        <v>2655</v>
      </c>
      <c r="D757" s="112" t="s">
        <v>1450</v>
      </c>
    </row>
    <row r="758" spans="1:4">
      <c r="A758" s="158">
        <v>747</v>
      </c>
      <c r="B758" t="s">
        <v>3537</v>
      </c>
      <c r="C758" s="112" t="s">
        <v>2656</v>
      </c>
      <c r="D758" s="112" t="s">
        <v>1450</v>
      </c>
    </row>
    <row r="759" spans="1:4">
      <c r="A759" s="158">
        <v>748</v>
      </c>
      <c r="B759" t="s">
        <v>3537</v>
      </c>
      <c r="C759" s="112" t="s">
        <v>2657</v>
      </c>
      <c r="D759" s="112" t="s">
        <v>1450</v>
      </c>
    </row>
    <row r="760" spans="1:4">
      <c r="A760" s="158">
        <v>749</v>
      </c>
      <c r="B760" t="s">
        <v>3537</v>
      </c>
      <c r="C760" s="112" t="s">
        <v>2658</v>
      </c>
      <c r="D760" s="112" t="s">
        <v>1450</v>
      </c>
    </row>
    <row r="761" spans="1:4">
      <c r="A761" s="158">
        <v>750</v>
      </c>
      <c r="B761" t="s">
        <v>3537</v>
      </c>
      <c r="C761" s="112" t="s">
        <v>2659</v>
      </c>
      <c r="D761" s="112" t="s">
        <v>1450</v>
      </c>
    </row>
    <row r="762" spans="1:4">
      <c r="A762" s="158">
        <v>751</v>
      </c>
      <c r="B762" t="s">
        <v>3537</v>
      </c>
      <c r="C762" s="112" t="s">
        <v>2660</v>
      </c>
      <c r="D762" s="112" t="s">
        <v>1450</v>
      </c>
    </row>
    <row r="763" spans="1:4">
      <c r="A763" s="158">
        <v>752</v>
      </c>
      <c r="B763" t="s">
        <v>3537</v>
      </c>
      <c r="C763" s="112" t="s">
        <v>2661</v>
      </c>
      <c r="D763" s="112" t="s">
        <v>1450</v>
      </c>
    </row>
    <row r="764" spans="1:4">
      <c r="A764" s="158">
        <v>753</v>
      </c>
      <c r="B764" t="s">
        <v>3537</v>
      </c>
      <c r="C764" s="112" t="s">
        <v>2662</v>
      </c>
      <c r="D764" s="112" t="s">
        <v>1450</v>
      </c>
    </row>
    <row r="765" spans="1:4">
      <c r="A765" s="158">
        <v>754</v>
      </c>
      <c r="B765" t="s">
        <v>3537</v>
      </c>
      <c r="C765" s="112" t="s">
        <v>2663</v>
      </c>
      <c r="D765" s="112" t="s">
        <v>1450</v>
      </c>
    </row>
    <row r="766" spans="1:4">
      <c r="A766" s="158">
        <v>755</v>
      </c>
      <c r="B766" t="s">
        <v>3537</v>
      </c>
      <c r="C766" s="112" t="s">
        <v>2664</v>
      </c>
      <c r="D766" s="112" t="s">
        <v>1450</v>
      </c>
    </row>
    <row r="767" spans="1:4">
      <c r="A767" s="158">
        <v>756</v>
      </c>
      <c r="B767" t="s">
        <v>3537</v>
      </c>
      <c r="C767" s="112" t="s">
        <v>2665</v>
      </c>
      <c r="D767" s="112" t="s">
        <v>1450</v>
      </c>
    </row>
    <row r="768" spans="1:4">
      <c r="A768" s="158">
        <v>757</v>
      </c>
      <c r="B768" t="s">
        <v>3537</v>
      </c>
      <c r="C768" s="112" t="s">
        <v>2666</v>
      </c>
      <c r="D768" s="112" t="s">
        <v>1450</v>
      </c>
    </row>
    <row r="769" spans="1:4">
      <c r="A769" s="158">
        <v>758</v>
      </c>
      <c r="B769" t="s">
        <v>3537</v>
      </c>
      <c r="C769" s="112" t="s">
        <v>2667</v>
      </c>
      <c r="D769" s="112" t="s">
        <v>1450</v>
      </c>
    </row>
    <row r="770" spans="1:4">
      <c r="A770" s="158">
        <v>759</v>
      </c>
      <c r="B770" t="s">
        <v>3537</v>
      </c>
      <c r="C770" s="112" t="s">
        <v>2668</v>
      </c>
      <c r="D770" s="112" t="s">
        <v>1450</v>
      </c>
    </row>
    <row r="771" spans="1:4">
      <c r="A771" s="158">
        <v>760</v>
      </c>
      <c r="B771" t="s">
        <v>3538</v>
      </c>
      <c r="C771" s="112" t="s">
        <v>2669</v>
      </c>
      <c r="D771" s="112" t="s">
        <v>2670</v>
      </c>
    </row>
    <row r="772" spans="1:4">
      <c r="A772" s="158">
        <v>761</v>
      </c>
      <c r="B772" t="s">
        <v>3538</v>
      </c>
      <c r="C772" s="112" t="s">
        <v>2671</v>
      </c>
      <c r="D772" s="112" t="s">
        <v>2670</v>
      </c>
    </row>
    <row r="773" spans="1:4">
      <c r="A773" s="158">
        <v>762</v>
      </c>
      <c r="B773" t="s">
        <v>3538</v>
      </c>
      <c r="C773" s="112" t="s">
        <v>2672</v>
      </c>
      <c r="D773" s="112" t="s">
        <v>2670</v>
      </c>
    </row>
    <row r="774" spans="1:4">
      <c r="A774" s="158">
        <v>763</v>
      </c>
      <c r="B774" t="s">
        <v>3538</v>
      </c>
      <c r="C774" s="112" t="s">
        <v>2673</v>
      </c>
      <c r="D774" s="112" t="s">
        <v>2670</v>
      </c>
    </row>
    <row r="775" spans="1:4">
      <c r="A775" s="158">
        <v>764</v>
      </c>
      <c r="B775" t="s">
        <v>3538</v>
      </c>
      <c r="C775" s="112" t="s">
        <v>2674</v>
      </c>
      <c r="D775" s="112" t="s">
        <v>2670</v>
      </c>
    </row>
    <row r="776" spans="1:4">
      <c r="A776" s="158">
        <v>765</v>
      </c>
      <c r="B776" t="s">
        <v>3538</v>
      </c>
      <c r="C776" s="112" t="s">
        <v>2675</v>
      </c>
      <c r="D776" s="112" t="s">
        <v>2670</v>
      </c>
    </row>
    <row r="777" spans="1:4">
      <c r="A777" s="158">
        <v>766</v>
      </c>
      <c r="B777" t="s">
        <v>3538</v>
      </c>
      <c r="C777" s="112" t="s">
        <v>2676</v>
      </c>
      <c r="D777" s="112" t="s">
        <v>2670</v>
      </c>
    </row>
    <row r="778" spans="1:4">
      <c r="A778" s="158">
        <v>767</v>
      </c>
      <c r="B778" t="s">
        <v>3538</v>
      </c>
      <c r="C778" s="112" t="s">
        <v>2677</v>
      </c>
      <c r="D778" s="112" t="s">
        <v>2670</v>
      </c>
    </row>
    <row r="779" spans="1:4">
      <c r="A779" s="158">
        <v>768</v>
      </c>
      <c r="B779" t="s">
        <v>3539</v>
      </c>
      <c r="C779" s="112" t="s">
        <v>2678</v>
      </c>
      <c r="D779" s="112" t="s">
        <v>2679</v>
      </c>
    </row>
    <row r="780" spans="1:4">
      <c r="A780" s="158">
        <v>769</v>
      </c>
      <c r="B780" t="s">
        <v>3539</v>
      </c>
      <c r="C780" s="112" t="s">
        <v>2680</v>
      </c>
      <c r="D780" s="112" t="s">
        <v>2679</v>
      </c>
    </row>
    <row r="781" spans="1:4">
      <c r="A781" s="158">
        <v>770</v>
      </c>
      <c r="B781" t="s">
        <v>3539</v>
      </c>
      <c r="C781" s="112" t="s">
        <v>2681</v>
      </c>
      <c r="D781" s="112" t="s">
        <v>2679</v>
      </c>
    </row>
    <row r="782" spans="1:4">
      <c r="A782" s="158">
        <v>771</v>
      </c>
      <c r="B782" t="s">
        <v>3539</v>
      </c>
      <c r="C782" s="112" t="s">
        <v>2682</v>
      </c>
      <c r="D782" s="112" t="s">
        <v>2679</v>
      </c>
    </row>
    <row r="783" spans="1:4">
      <c r="A783" s="158">
        <v>772</v>
      </c>
      <c r="B783" t="s">
        <v>3539</v>
      </c>
      <c r="C783" s="112" t="s">
        <v>2683</v>
      </c>
      <c r="D783" s="112" t="s">
        <v>2679</v>
      </c>
    </row>
    <row r="784" spans="1:4">
      <c r="A784" s="158">
        <v>773</v>
      </c>
      <c r="B784" t="s">
        <v>3539</v>
      </c>
      <c r="C784" s="112" t="s">
        <v>2684</v>
      </c>
      <c r="D784" s="112" t="s">
        <v>2679</v>
      </c>
    </row>
    <row r="785" spans="1:4">
      <c r="A785" s="158">
        <v>774</v>
      </c>
      <c r="B785" t="s">
        <v>3539</v>
      </c>
      <c r="C785" s="112" t="s">
        <v>2685</v>
      </c>
      <c r="D785" s="112" t="s">
        <v>2679</v>
      </c>
    </row>
    <row r="786" spans="1:4">
      <c r="A786" s="158">
        <v>775</v>
      </c>
      <c r="B786" t="s">
        <v>3539</v>
      </c>
      <c r="C786" s="112" t="s">
        <v>2686</v>
      </c>
      <c r="D786" s="112" t="s">
        <v>2679</v>
      </c>
    </row>
    <row r="787" spans="1:4">
      <c r="A787" s="158">
        <v>776</v>
      </c>
      <c r="B787" t="s">
        <v>3539</v>
      </c>
      <c r="C787" s="112" t="s">
        <v>2687</v>
      </c>
      <c r="D787" s="112" t="s">
        <v>2679</v>
      </c>
    </row>
    <row r="788" spans="1:4">
      <c r="A788" s="158">
        <v>777</v>
      </c>
      <c r="B788" t="s">
        <v>3539</v>
      </c>
      <c r="C788" s="112" t="s">
        <v>2688</v>
      </c>
      <c r="D788" s="112" t="s">
        <v>2679</v>
      </c>
    </row>
    <row r="789" spans="1:4">
      <c r="A789" s="158">
        <v>778</v>
      </c>
      <c r="B789" t="s">
        <v>3539</v>
      </c>
      <c r="C789" s="112" t="s">
        <v>2689</v>
      </c>
      <c r="D789" s="112" t="s">
        <v>2679</v>
      </c>
    </row>
    <row r="790" spans="1:4">
      <c r="A790" s="158">
        <v>779</v>
      </c>
      <c r="B790" t="s">
        <v>3539</v>
      </c>
      <c r="C790" s="112" t="s">
        <v>2690</v>
      </c>
      <c r="D790" s="112" t="s">
        <v>2679</v>
      </c>
    </row>
    <row r="791" spans="1:4">
      <c r="A791" s="158">
        <v>780</v>
      </c>
      <c r="B791" t="s">
        <v>3539</v>
      </c>
      <c r="C791" s="112" t="s">
        <v>2691</v>
      </c>
      <c r="D791" s="112" t="s">
        <v>2679</v>
      </c>
    </row>
    <row r="792" spans="1:4">
      <c r="A792" s="158">
        <v>781</v>
      </c>
      <c r="B792" t="s">
        <v>3539</v>
      </c>
      <c r="C792" s="112" t="s">
        <v>2692</v>
      </c>
      <c r="D792" s="112" t="s">
        <v>2679</v>
      </c>
    </row>
    <row r="793" spans="1:4">
      <c r="A793" s="158">
        <v>782</v>
      </c>
      <c r="B793" t="s">
        <v>3539</v>
      </c>
      <c r="C793" s="112" t="s">
        <v>2693</v>
      </c>
      <c r="D793" s="112" t="s">
        <v>2679</v>
      </c>
    </row>
    <row r="794" spans="1:4">
      <c r="A794" s="158">
        <v>783</v>
      </c>
      <c r="B794" t="s">
        <v>3539</v>
      </c>
      <c r="C794" s="112" t="s">
        <v>2694</v>
      </c>
      <c r="D794" s="112" t="s">
        <v>2679</v>
      </c>
    </row>
    <row r="795" spans="1:4">
      <c r="A795" s="158">
        <v>784</v>
      </c>
      <c r="B795" t="s">
        <v>3539</v>
      </c>
      <c r="C795" s="112" t="s">
        <v>2695</v>
      </c>
      <c r="D795" s="112" t="s">
        <v>2679</v>
      </c>
    </row>
    <row r="796" spans="1:4">
      <c r="A796" s="158">
        <v>785</v>
      </c>
      <c r="B796" t="s">
        <v>3539</v>
      </c>
      <c r="C796" s="112" t="s">
        <v>2696</v>
      </c>
      <c r="D796" s="112" t="s">
        <v>2679</v>
      </c>
    </row>
    <row r="797" spans="1:4">
      <c r="A797" s="158">
        <v>786</v>
      </c>
      <c r="B797" t="s">
        <v>3539</v>
      </c>
      <c r="C797" s="112" t="s">
        <v>2697</v>
      </c>
      <c r="D797" s="112" t="s">
        <v>2679</v>
      </c>
    </row>
    <row r="798" spans="1:4">
      <c r="A798" s="158">
        <v>787</v>
      </c>
      <c r="B798" t="s">
        <v>3539</v>
      </c>
      <c r="C798" s="112" t="s">
        <v>2698</v>
      </c>
      <c r="D798" s="112" t="s">
        <v>2679</v>
      </c>
    </row>
    <row r="799" spans="1:4">
      <c r="A799" s="158">
        <v>788</v>
      </c>
      <c r="B799" t="s">
        <v>3539</v>
      </c>
      <c r="C799" s="112" t="s">
        <v>2699</v>
      </c>
      <c r="D799" s="112" t="s">
        <v>2679</v>
      </c>
    </row>
    <row r="800" spans="1:4">
      <c r="A800" s="158">
        <v>789</v>
      </c>
      <c r="B800" t="s">
        <v>3539</v>
      </c>
      <c r="C800" s="112" t="s">
        <v>2700</v>
      </c>
      <c r="D800" s="112" t="s">
        <v>2679</v>
      </c>
    </row>
    <row r="801" spans="1:4">
      <c r="A801" s="158">
        <v>790</v>
      </c>
      <c r="B801" t="s">
        <v>3539</v>
      </c>
      <c r="C801" s="112" t="s">
        <v>2701</v>
      </c>
      <c r="D801" s="112" t="s">
        <v>2679</v>
      </c>
    </row>
    <row r="802" spans="1:4">
      <c r="A802" s="158">
        <v>791</v>
      </c>
      <c r="B802" t="s">
        <v>3539</v>
      </c>
      <c r="C802" s="112" t="s">
        <v>2702</v>
      </c>
      <c r="D802" s="112" t="s">
        <v>2679</v>
      </c>
    </row>
    <row r="803" spans="1:4">
      <c r="A803" s="158">
        <v>792</v>
      </c>
      <c r="B803" t="s">
        <v>3539</v>
      </c>
      <c r="C803" s="112" t="s">
        <v>2703</v>
      </c>
      <c r="D803" s="112" t="s">
        <v>2679</v>
      </c>
    </row>
    <row r="804" spans="1:4">
      <c r="A804" s="158">
        <v>793</v>
      </c>
      <c r="B804" t="s">
        <v>3540</v>
      </c>
      <c r="C804" s="112" t="s">
        <v>2704</v>
      </c>
      <c r="D804" s="112" t="s">
        <v>1463</v>
      </c>
    </row>
    <row r="805" spans="1:4">
      <c r="A805" s="158">
        <v>794</v>
      </c>
      <c r="B805" t="s">
        <v>3540</v>
      </c>
      <c r="C805" s="112" t="s">
        <v>2705</v>
      </c>
      <c r="D805" s="112" t="s">
        <v>1463</v>
      </c>
    </row>
    <row r="806" spans="1:4">
      <c r="A806" s="158">
        <v>795</v>
      </c>
      <c r="B806" t="s">
        <v>3540</v>
      </c>
      <c r="C806" s="112" t="s">
        <v>2706</v>
      </c>
      <c r="D806" s="112" t="s">
        <v>1463</v>
      </c>
    </row>
    <row r="807" spans="1:4">
      <c r="A807" s="158">
        <v>796</v>
      </c>
      <c r="B807" t="s">
        <v>3540</v>
      </c>
      <c r="C807" s="112" t="s">
        <v>2707</v>
      </c>
      <c r="D807" s="112" t="s">
        <v>1463</v>
      </c>
    </row>
    <row r="808" spans="1:4">
      <c r="A808" s="158">
        <v>797</v>
      </c>
      <c r="B808" t="s">
        <v>3540</v>
      </c>
      <c r="C808" s="112" t="s">
        <v>2708</v>
      </c>
      <c r="D808" s="112" t="s">
        <v>1463</v>
      </c>
    </row>
    <row r="809" spans="1:4">
      <c r="A809" s="158">
        <v>798</v>
      </c>
      <c r="B809" t="s">
        <v>3540</v>
      </c>
      <c r="C809" s="112" t="s">
        <v>2709</v>
      </c>
      <c r="D809" s="112" t="s">
        <v>1463</v>
      </c>
    </row>
    <row r="810" spans="1:4">
      <c r="A810" s="158">
        <v>799</v>
      </c>
      <c r="B810" t="s">
        <v>3540</v>
      </c>
      <c r="C810" s="112" t="s">
        <v>2710</v>
      </c>
      <c r="D810" s="112" t="s">
        <v>1463</v>
      </c>
    </row>
    <row r="811" spans="1:4">
      <c r="A811" s="158">
        <v>800</v>
      </c>
      <c r="B811" t="s">
        <v>3540</v>
      </c>
      <c r="C811" s="112" t="s">
        <v>2711</v>
      </c>
      <c r="D811" s="112" t="s">
        <v>1463</v>
      </c>
    </row>
    <row r="812" spans="1:4">
      <c r="A812" s="158">
        <v>801</v>
      </c>
      <c r="B812" t="s">
        <v>3540</v>
      </c>
      <c r="C812" s="112" t="s">
        <v>2712</v>
      </c>
      <c r="D812" s="112" t="s">
        <v>1463</v>
      </c>
    </row>
    <row r="813" spans="1:4">
      <c r="A813" s="158">
        <v>802</v>
      </c>
      <c r="B813" t="s">
        <v>3540</v>
      </c>
      <c r="C813" s="112" t="s">
        <v>2713</v>
      </c>
      <c r="D813" s="112" t="s">
        <v>1463</v>
      </c>
    </row>
    <row r="814" spans="1:4">
      <c r="A814" s="158">
        <v>803</v>
      </c>
      <c r="B814" t="s">
        <v>3540</v>
      </c>
      <c r="C814" s="112" t="s">
        <v>2714</v>
      </c>
      <c r="D814" s="112" t="s">
        <v>1463</v>
      </c>
    </row>
    <row r="815" spans="1:4">
      <c r="A815" s="158">
        <v>804</v>
      </c>
      <c r="B815" t="s">
        <v>3540</v>
      </c>
      <c r="C815" s="112" t="s">
        <v>2715</v>
      </c>
      <c r="D815" s="112" t="s">
        <v>1463</v>
      </c>
    </row>
    <row r="816" spans="1:4">
      <c r="A816" s="158">
        <v>805</v>
      </c>
      <c r="B816" t="s">
        <v>3540</v>
      </c>
      <c r="C816" s="112" t="s">
        <v>2716</v>
      </c>
      <c r="D816" s="112" t="s">
        <v>1463</v>
      </c>
    </row>
    <row r="817" spans="1:4">
      <c r="A817" s="158">
        <v>806</v>
      </c>
      <c r="B817" t="s">
        <v>3540</v>
      </c>
      <c r="C817" s="112" t="s">
        <v>2717</v>
      </c>
      <c r="D817" s="112" t="s">
        <v>1463</v>
      </c>
    </row>
    <row r="818" spans="1:4">
      <c r="A818" s="158">
        <v>807</v>
      </c>
      <c r="B818" t="s">
        <v>3540</v>
      </c>
      <c r="C818" s="112" t="s">
        <v>2718</v>
      </c>
      <c r="D818" s="112" t="s">
        <v>1463</v>
      </c>
    </row>
    <row r="819" spans="1:4">
      <c r="A819" s="158">
        <v>808</v>
      </c>
      <c r="B819" t="s">
        <v>3540</v>
      </c>
      <c r="C819" s="112" t="s">
        <v>2719</v>
      </c>
      <c r="D819" s="112" t="s">
        <v>1463</v>
      </c>
    </row>
    <row r="820" spans="1:4">
      <c r="A820" s="158">
        <v>809</v>
      </c>
      <c r="B820" t="s">
        <v>3540</v>
      </c>
      <c r="C820" s="112" t="s">
        <v>2720</v>
      </c>
      <c r="D820" s="112" t="s">
        <v>1463</v>
      </c>
    </row>
    <row r="821" spans="1:4">
      <c r="A821" s="158">
        <v>810</v>
      </c>
      <c r="B821" t="s">
        <v>3541</v>
      </c>
      <c r="C821" s="112" t="s">
        <v>2721</v>
      </c>
      <c r="D821" s="112" t="s">
        <v>1101</v>
      </c>
    </row>
    <row r="822" spans="1:4">
      <c r="A822" s="158">
        <v>811</v>
      </c>
      <c r="B822" t="s">
        <v>3541</v>
      </c>
      <c r="C822" s="112" t="s">
        <v>2722</v>
      </c>
      <c r="D822" s="112" t="s">
        <v>1101</v>
      </c>
    </row>
    <row r="823" spans="1:4">
      <c r="A823" s="158">
        <v>812</v>
      </c>
      <c r="B823" t="s">
        <v>3541</v>
      </c>
      <c r="C823" s="112" t="s">
        <v>2723</v>
      </c>
      <c r="D823" s="112" t="s">
        <v>1101</v>
      </c>
    </row>
    <row r="824" spans="1:4">
      <c r="A824" s="158">
        <v>813</v>
      </c>
      <c r="B824" t="s">
        <v>3541</v>
      </c>
      <c r="C824" s="112" t="s">
        <v>2724</v>
      </c>
      <c r="D824" s="112" t="s">
        <v>1101</v>
      </c>
    </row>
    <row r="825" spans="1:4">
      <c r="A825" s="158">
        <v>814</v>
      </c>
      <c r="B825" t="s">
        <v>3541</v>
      </c>
      <c r="C825" s="112" t="s">
        <v>2725</v>
      </c>
      <c r="D825" s="112" t="s">
        <v>1101</v>
      </c>
    </row>
    <row r="826" spans="1:4">
      <c r="A826" s="158">
        <v>815</v>
      </c>
      <c r="B826" t="s">
        <v>3542</v>
      </c>
      <c r="C826" s="112" t="s">
        <v>2726</v>
      </c>
      <c r="D826" s="112" t="s">
        <v>1123</v>
      </c>
    </row>
    <row r="827" spans="1:4">
      <c r="A827" s="158">
        <v>816</v>
      </c>
      <c r="B827" t="s">
        <v>3542</v>
      </c>
      <c r="C827" s="112" t="s">
        <v>2727</v>
      </c>
      <c r="D827" s="112" t="s">
        <v>1123</v>
      </c>
    </row>
    <row r="828" spans="1:4">
      <c r="A828" s="158">
        <v>817</v>
      </c>
      <c r="B828" t="s">
        <v>3542</v>
      </c>
      <c r="C828" s="112" t="s">
        <v>2728</v>
      </c>
      <c r="D828" s="112" t="s">
        <v>1123</v>
      </c>
    </row>
    <row r="829" spans="1:4">
      <c r="A829" s="158">
        <v>818</v>
      </c>
      <c r="B829" t="s">
        <v>3542</v>
      </c>
      <c r="C829" s="112" t="s">
        <v>2729</v>
      </c>
      <c r="D829" s="112" t="s">
        <v>1123</v>
      </c>
    </row>
    <row r="830" spans="1:4">
      <c r="A830" s="158">
        <v>819</v>
      </c>
      <c r="B830" t="s">
        <v>3542</v>
      </c>
      <c r="C830" s="112" t="s">
        <v>2730</v>
      </c>
      <c r="D830" s="112" t="s">
        <v>1123</v>
      </c>
    </row>
    <row r="831" spans="1:4">
      <c r="A831" s="158">
        <v>820</v>
      </c>
      <c r="B831" t="s">
        <v>3542</v>
      </c>
      <c r="C831" s="112" t="s">
        <v>2731</v>
      </c>
      <c r="D831" s="112" t="s">
        <v>1123</v>
      </c>
    </row>
    <row r="832" spans="1:4">
      <c r="A832" s="158">
        <v>821</v>
      </c>
      <c r="B832" t="s">
        <v>3542</v>
      </c>
      <c r="C832" s="112" t="s">
        <v>2732</v>
      </c>
      <c r="D832" s="112" t="s">
        <v>1123</v>
      </c>
    </row>
    <row r="833" spans="1:4">
      <c r="A833" s="158">
        <v>822</v>
      </c>
      <c r="B833" t="s">
        <v>3542</v>
      </c>
      <c r="C833" s="112" t="s">
        <v>2733</v>
      </c>
      <c r="D833" s="112" t="s">
        <v>1123</v>
      </c>
    </row>
    <row r="834" spans="1:4">
      <c r="A834" s="158">
        <v>823</v>
      </c>
      <c r="B834" t="s">
        <v>3542</v>
      </c>
      <c r="C834" s="112" t="s">
        <v>2734</v>
      </c>
      <c r="D834" s="112" t="s">
        <v>1123</v>
      </c>
    </row>
    <row r="835" spans="1:4">
      <c r="A835" s="158">
        <v>824</v>
      </c>
      <c r="B835" t="s">
        <v>3593</v>
      </c>
      <c r="C835" s="112" t="s">
        <v>2735</v>
      </c>
      <c r="D835" s="117" t="s">
        <v>3592</v>
      </c>
    </row>
    <row r="836" spans="1:4">
      <c r="A836" s="158">
        <v>825</v>
      </c>
      <c r="B836" t="s">
        <v>3593</v>
      </c>
      <c r="C836" s="112" t="s">
        <v>2736</v>
      </c>
      <c r="D836" s="117" t="s">
        <v>3592</v>
      </c>
    </row>
    <row r="837" spans="1:4">
      <c r="A837" s="158">
        <v>826</v>
      </c>
      <c r="B837" t="s">
        <v>3543</v>
      </c>
      <c r="C837" s="112" t="s">
        <v>2737</v>
      </c>
      <c r="D837" s="112" t="s">
        <v>2738</v>
      </c>
    </row>
    <row r="838" spans="1:4">
      <c r="A838" s="158">
        <v>827</v>
      </c>
      <c r="B838" t="s">
        <v>3543</v>
      </c>
      <c r="C838" s="112" t="s">
        <v>2739</v>
      </c>
      <c r="D838" s="112" t="s">
        <v>2738</v>
      </c>
    </row>
    <row r="839" spans="1:4">
      <c r="A839" s="158">
        <v>828</v>
      </c>
      <c r="B839" t="s">
        <v>3543</v>
      </c>
      <c r="C839" s="112" t="s">
        <v>2740</v>
      </c>
      <c r="D839" s="112" t="s">
        <v>2738</v>
      </c>
    </row>
    <row r="840" spans="1:4">
      <c r="A840" s="158">
        <v>829</v>
      </c>
      <c r="B840" t="s">
        <v>3543</v>
      </c>
      <c r="C840" s="112" t="s">
        <v>2741</v>
      </c>
      <c r="D840" s="112" t="s">
        <v>2738</v>
      </c>
    </row>
    <row r="841" spans="1:4">
      <c r="A841" s="158">
        <v>830</v>
      </c>
      <c r="B841" t="s">
        <v>3543</v>
      </c>
      <c r="C841" s="112" t="s">
        <v>2742</v>
      </c>
      <c r="D841" s="112" t="s">
        <v>2738</v>
      </c>
    </row>
    <row r="842" spans="1:4">
      <c r="A842" s="158">
        <v>831</v>
      </c>
      <c r="B842" t="s">
        <v>3543</v>
      </c>
      <c r="C842" s="112" t="s">
        <v>2743</v>
      </c>
      <c r="D842" s="112" t="s">
        <v>2738</v>
      </c>
    </row>
    <row r="843" spans="1:4">
      <c r="A843" s="158">
        <v>832</v>
      </c>
      <c r="B843" t="s">
        <v>3543</v>
      </c>
      <c r="C843" s="112" t="s">
        <v>2744</v>
      </c>
      <c r="D843" s="112" t="s">
        <v>2738</v>
      </c>
    </row>
    <row r="844" spans="1:4">
      <c r="A844" s="158">
        <v>833</v>
      </c>
      <c r="B844" t="s">
        <v>3543</v>
      </c>
      <c r="C844" s="112" t="s">
        <v>2527</v>
      </c>
      <c r="D844" s="112" t="s">
        <v>2738</v>
      </c>
    </row>
    <row r="845" spans="1:4">
      <c r="A845" s="158">
        <v>834</v>
      </c>
      <c r="B845" t="s">
        <v>3543</v>
      </c>
      <c r="C845" s="112" t="s">
        <v>2745</v>
      </c>
      <c r="D845" s="112" t="s">
        <v>2738</v>
      </c>
    </row>
    <row r="846" spans="1:4">
      <c r="A846" s="158">
        <v>835</v>
      </c>
      <c r="B846" t="s">
        <v>3543</v>
      </c>
      <c r="C846" s="112" t="s">
        <v>2746</v>
      </c>
      <c r="D846" s="112" t="s">
        <v>2738</v>
      </c>
    </row>
    <row r="847" spans="1:4">
      <c r="A847" s="158">
        <v>836</v>
      </c>
      <c r="B847" t="s">
        <v>3543</v>
      </c>
      <c r="C847" s="112" t="s">
        <v>2747</v>
      </c>
      <c r="D847" s="112" t="s">
        <v>2738</v>
      </c>
    </row>
    <row r="848" spans="1:4">
      <c r="A848" s="158">
        <v>837</v>
      </c>
      <c r="B848" t="s">
        <v>3543</v>
      </c>
      <c r="C848" s="112" t="s">
        <v>2748</v>
      </c>
      <c r="D848" s="112" t="s">
        <v>2738</v>
      </c>
    </row>
    <row r="849" spans="1:4">
      <c r="A849" s="158">
        <v>838</v>
      </c>
      <c r="B849" t="s">
        <v>3543</v>
      </c>
      <c r="C849" s="112" t="s">
        <v>2749</v>
      </c>
      <c r="D849" s="112" t="s">
        <v>2738</v>
      </c>
    </row>
    <row r="850" spans="1:4">
      <c r="A850" s="158">
        <v>839</v>
      </c>
      <c r="B850" t="s">
        <v>3543</v>
      </c>
      <c r="C850" s="112" t="s">
        <v>2750</v>
      </c>
      <c r="D850" s="112" t="s">
        <v>2738</v>
      </c>
    </row>
    <row r="851" spans="1:4">
      <c r="A851" s="158">
        <v>840</v>
      </c>
      <c r="B851" t="s">
        <v>3543</v>
      </c>
      <c r="C851" s="112" t="s">
        <v>2751</v>
      </c>
      <c r="D851" s="112" t="s">
        <v>2738</v>
      </c>
    </row>
    <row r="852" spans="1:4">
      <c r="A852" s="158">
        <v>841</v>
      </c>
      <c r="B852" t="s">
        <v>3543</v>
      </c>
      <c r="C852" s="112" t="s">
        <v>2752</v>
      </c>
      <c r="D852" s="112" t="s">
        <v>2738</v>
      </c>
    </row>
    <row r="853" spans="1:4">
      <c r="A853" s="158">
        <v>842</v>
      </c>
      <c r="B853" t="s">
        <v>3543</v>
      </c>
      <c r="C853" s="112" t="s">
        <v>2753</v>
      </c>
      <c r="D853" s="112" t="s">
        <v>2738</v>
      </c>
    </row>
    <row r="854" spans="1:4">
      <c r="A854" s="158">
        <v>843</v>
      </c>
      <c r="B854" t="s">
        <v>3543</v>
      </c>
      <c r="C854" s="112" t="s">
        <v>2754</v>
      </c>
      <c r="D854" s="112" t="s">
        <v>2738</v>
      </c>
    </row>
    <row r="855" spans="1:4">
      <c r="A855" s="158">
        <v>844</v>
      </c>
      <c r="B855" t="s">
        <v>3543</v>
      </c>
      <c r="C855" s="112" t="s">
        <v>2755</v>
      </c>
      <c r="D855" s="112" t="s">
        <v>2738</v>
      </c>
    </row>
    <row r="856" spans="1:4">
      <c r="A856" s="158">
        <v>845</v>
      </c>
      <c r="B856" t="s">
        <v>3543</v>
      </c>
      <c r="C856" s="112" t="s">
        <v>2756</v>
      </c>
      <c r="D856" s="112" t="s">
        <v>2738</v>
      </c>
    </row>
    <row r="857" spans="1:4">
      <c r="A857" s="158">
        <v>846</v>
      </c>
      <c r="B857" t="s">
        <v>3543</v>
      </c>
      <c r="C857" s="112" t="s">
        <v>2757</v>
      </c>
      <c r="D857" s="112" t="s">
        <v>2738</v>
      </c>
    </row>
    <row r="858" spans="1:4">
      <c r="A858" s="158">
        <v>847</v>
      </c>
      <c r="B858" t="s">
        <v>3543</v>
      </c>
      <c r="C858" s="112" t="s">
        <v>2758</v>
      </c>
      <c r="D858" s="112" t="s">
        <v>2738</v>
      </c>
    </row>
    <row r="859" spans="1:4">
      <c r="A859" s="158">
        <v>848</v>
      </c>
      <c r="B859" t="s">
        <v>3543</v>
      </c>
      <c r="C859" s="112" t="s">
        <v>2759</v>
      </c>
      <c r="D859" s="112" t="s">
        <v>2738</v>
      </c>
    </row>
    <row r="860" spans="1:4">
      <c r="A860" s="158">
        <v>849</v>
      </c>
      <c r="B860" t="s">
        <v>3543</v>
      </c>
      <c r="C860" s="112" t="s">
        <v>2760</v>
      </c>
      <c r="D860" s="112" t="s">
        <v>2738</v>
      </c>
    </row>
    <row r="861" spans="1:4">
      <c r="A861" s="158">
        <v>850</v>
      </c>
      <c r="B861" t="s">
        <v>3543</v>
      </c>
      <c r="C861" s="112" t="s">
        <v>2761</v>
      </c>
      <c r="D861" s="112" t="s">
        <v>2738</v>
      </c>
    </row>
    <row r="862" spans="1:4">
      <c r="A862" s="158">
        <v>851</v>
      </c>
      <c r="B862" t="s">
        <v>3543</v>
      </c>
      <c r="C862" s="112" t="s">
        <v>2237</v>
      </c>
      <c r="D862" s="112" t="s">
        <v>2738</v>
      </c>
    </row>
    <row r="863" spans="1:4">
      <c r="A863" s="158">
        <v>852</v>
      </c>
      <c r="B863" t="s">
        <v>3543</v>
      </c>
      <c r="C863" s="112" t="s">
        <v>2291</v>
      </c>
      <c r="D863" s="112" t="s">
        <v>2738</v>
      </c>
    </row>
    <row r="864" spans="1:4">
      <c r="A864" s="158">
        <v>853</v>
      </c>
      <c r="B864" t="s">
        <v>3543</v>
      </c>
      <c r="C864" s="112" t="s">
        <v>2762</v>
      </c>
      <c r="D864" s="112" t="s">
        <v>2738</v>
      </c>
    </row>
    <row r="865" spans="1:4">
      <c r="A865" s="158">
        <v>854</v>
      </c>
      <c r="B865" t="s">
        <v>3543</v>
      </c>
      <c r="C865" s="112" t="s">
        <v>2763</v>
      </c>
      <c r="D865" s="112" t="s">
        <v>2738</v>
      </c>
    </row>
    <row r="866" spans="1:4">
      <c r="A866" s="158">
        <v>855</v>
      </c>
      <c r="B866" t="s">
        <v>3543</v>
      </c>
      <c r="C866" s="112" t="s">
        <v>2764</v>
      </c>
      <c r="D866" s="112" t="s">
        <v>2738</v>
      </c>
    </row>
    <row r="867" spans="1:4">
      <c r="A867" s="158">
        <v>856</v>
      </c>
      <c r="B867" t="s">
        <v>3543</v>
      </c>
      <c r="C867" s="112" t="s">
        <v>2117</v>
      </c>
      <c r="D867" s="112" t="s">
        <v>2738</v>
      </c>
    </row>
    <row r="868" spans="1:4">
      <c r="A868" s="158">
        <v>857</v>
      </c>
      <c r="B868" t="s">
        <v>3543</v>
      </c>
      <c r="C868" s="112" t="s">
        <v>2765</v>
      </c>
      <c r="D868" s="112" t="s">
        <v>2738</v>
      </c>
    </row>
    <row r="869" spans="1:4">
      <c r="A869" s="158">
        <v>858</v>
      </c>
      <c r="B869" t="s">
        <v>3543</v>
      </c>
      <c r="C869" s="112" t="s">
        <v>2766</v>
      </c>
      <c r="D869" s="112" t="s">
        <v>2738</v>
      </c>
    </row>
    <row r="870" spans="1:4">
      <c r="A870" s="158">
        <v>859</v>
      </c>
      <c r="B870" t="s">
        <v>3543</v>
      </c>
      <c r="C870" s="112" t="s">
        <v>2767</v>
      </c>
      <c r="D870" s="112" t="s">
        <v>2738</v>
      </c>
    </row>
    <row r="871" spans="1:4">
      <c r="A871" s="158">
        <v>860</v>
      </c>
      <c r="B871" t="s">
        <v>3543</v>
      </c>
      <c r="C871" s="112" t="s">
        <v>2768</v>
      </c>
      <c r="D871" s="112" t="s">
        <v>2738</v>
      </c>
    </row>
    <row r="872" spans="1:4">
      <c r="A872" s="158">
        <v>861</v>
      </c>
      <c r="B872" t="s">
        <v>3543</v>
      </c>
      <c r="C872" s="112" t="s">
        <v>2769</v>
      </c>
      <c r="D872" s="112" t="s">
        <v>2738</v>
      </c>
    </row>
    <row r="873" spans="1:4">
      <c r="A873" s="158">
        <v>862</v>
      </c>
      <c r="B873" t="s">
        <v>3543</v>
      </c>
      <c r="C873" s="112" t="s">
        <v>2770</v>
      </c>
      <c r="D873" s="112" t="s">
        <v>2738</v>
      </c>
    </row>
    <row r="874" spans="1:4">
      <c r="A874" s="158">
        <v>863</v>
      </c>
      <c r="B874" t="s">
        <v>3543</v>
      </c>
      <c r="C874" s="112" t="s">
        <v>2771</v>
      </c>
      <c r="D874" s="112" t="s">
        <v>2738</v>
      </c>
    </row>
    <row r="875" spans="1:4">
      <c r="A875" s="158">
        <v>864</v>
      </c>
      <c r="B875" t="s">
        <v>3543</v>
      </c>
      <c r="C875" s="112" t="s">
        <v>2772</v>
      </c>
      <c r="D875" s="112" t="s">
        <v>2738</v>
      </c>
    </row>
    <row r="876" spans="1:4">
      <c r="A876" s="158">
        <v>865</v>
      </c>
      <c r="B876" t="s">
        <v>3543</v>
      </c>
      <c r="C876" s="112" t="s">
        <v>2773</v>
      </c>
      <c r="D876" s="112" t="s">
        <v>2738</v>
      </c>
    </row>
    <row r="877" spans="1:4">
      <c r="A877" s="158">
        <v>866</v>
      </c>
      <c r="B877" t="s">
        <v>3543</v>
      </c>
      <c r="C877" s="112" t="s">
        <v>2774</v>
      </c>
      <c r="D877" s="112" t="s">
        <v>2738</v>
      </c>
    </row>
    <row r="878" spans="1:4">
      <c r="A878" s="158">
        <v>867</v>
      </c>
      <c r="B878" t="s">
        <v>3543</v>
      </c>
      <c r="C878" s="112" t="s">
        <v>2775</v>
      </c>
      <c r="D878" s="112" t="s">
        <v>2738</v>
      </c>
    </row>
    <row r="879" spans="1:4">
      <c r="A879" s="158">
        <v>868</v>
      </c>
      <c r="B879" t="s">
        <v>3543</v>
      </c>
      <c r="C879" s="112" t="s">
        <v>2776</v>
      </c>
      <c r="D879" s="112" t="s">
        <v>2738</v>
      </c>
    </row>
    <row r="880" spans="1:4">
      <c r="A880" s="158">
        <v>869</v>
      </c>
      <c r="B880" t="s">
        <v>3543</v>
      </c>
      <c r="C880" s="112" t="s">
        <v>2777</v>
      </c>
      <c r="D880" s="112" t="s">
        <v>2738</v>
      </c>
    </row>
    <row r="881" spans="1:4">
      <c r="A881" s="158">
        <v>870</v>
      </c>
      <c r="B881" t="s">
        <v>3543</v>
      </c>
      <c r="C881" s="112" t="s">
        <v>2778</v>
      </c>
      <c r="D881" s="112" t="s">
        <v>2738</v>
      </c>
    </row>
    <row r="882" spans="1:4">
      <c r="A882" s="158">
        <v>871</v>
      </c>
      <c r="B882" t="s">
        <v>3543</v>
      </c>
      <c r="C882" s="112" t="s">
        <v>2779</v>
      </c>
      <c r="D882" s="112" t="s">
        <v>2738</v>
      </c>
    </row>
    <row r="883" spans="1:4">
      <c r="A883" s="158">
        <v>872</v>
      </c>
      <c r="B883" t="s">
        <v>3543</v>
      </c>
      <c r="C883" s="112" t="s">
        <v>2780</v>
      </c>
      <c r="D883" s="112" t="s">
        <v>2738</v>
      </c>
    </row>
    <row r="884" spans="1:4">
      <c r="A884" s="158">
        <v>873</v>
      </c>
      <c r="B884" t="s">
        <v>3543</v>
      </c>
      <c r="C884" s="112" t="s">
        <v>2781</v>
      </c>
      <c r="D884" s="112" t="s">
        <v>2738</v>
      </c>
    </row>
    <row r="885" spans="1:4">
      <c r="A885" s="158">
        <v>874</v>
      </c>
      <c r="B885" t="s">
        <v>3543</v>
      </c>
      <c r="C885" s="112" t="s">
        <v>2782</v>
      </c>
      <c r="D885" s="112" t="s">
        <v>2738</v>
      </c>
    </row>
    <row r="886" spans="1:4">
      <c r="A886" s="158">
        <v>875</v>
      </c>
      <c r="B886" t="s">
        <v>3543</v>
      </c>
      <c r="C886" s="112" t="s">
        <v>2783</v>
      </c>
      <c r="D886" s="112" t="s">
        <v>2738</v>
      </c>
    </row>
    <row r="887" spans="1:4">
      <c r="A887" s="158">
        <v>876</v>
      </c>
      <c r="B887" t="s">
        <v>3543</v>
      </c>
      <c r="C887" s="112" t="s">
        <v>2784</v>
      </c>
      <c r="D887" s="112" t="s">
        <v>2738</v>
      </c>
    </row>
    <row r="888" spans="1:4">
      <c r="A888" s="158">
        <v>877</v>
      </c>
      <c r="B888" t="s">
        <v>3543</v>
      </c>
      <c r="C888" s="112" t="s">
        <v>2785</v>
      </c>
      <c r="D888" s="112" t="s">
        <v>2738</v>
      </c>
    </row>
    <row r="889" spans="1:4">
      <c r="A889" s="158">
        <v>878</v>
      </c>
      <c r="B889" t="s">
        <v>3543</v>
      </c>
      <c r="C889" s="112" t="s">
        <v>2786</v>
      </c>
      <c r="D889" s="112" t="s">
        <v>2738</v>
      </c>
    </row>
    <row r="890" spans="1:4">
      <c r="A890" s="158">
        <v>879</v>
      </c>
      <c r="B890" t="s">
        <v>3543</v>
      </c>
      <c r="C890" s="112" t="s">
        <v>2787</v>
      </c>
      <c r="D890" s="112" t="s">
        <v>2738</v>
      </c>
    </row>
    <row r="891" spans="1:4">
      <c r="A891" s="158">
        <v>880</v>
      </c>
      <c r="B891" t="s">
        <v>3543</v>
      </c>
      <c r="C891" s="112" t="s">
        <v>2788</v>
      </c>
      <c r="D891" s="112" t="s">
        <v>2738</v>
      </c>
    </row>
    <row r="892" spans="1:4">
      <c r="A892" s="158">
        <v>881</v>
      </c>
      <c r="B892" t="s">
        <v>3543</v>
      </c>
      <c r="C892" s="112" t="s">
        <v>2789</v>
      </c>
      <c r="D892" s="112" t="s">
        <v>2738</v>
      </c>
    </row>
    <row r="893" spans="1:4">
      <c r="A893" s="158">
        <v>882</v>
      </c>
      <c r="B893" t="s">
        <v>3543</v>
      </c>
      <c r="C893" s="112" t="s">
        <v>2790</v>
      </c>
      <c r="D893" s="112" t="s">
        <v>2738</v>
      </c>
    </row>
    <row r="894" spans="1:4">
      <c r="A894" s="158">
        <v>883</v>
      </c>
      <c r="B894" t="s">
        <v>3543</v>
      </c>
      <c r="C894" s="112" t="s">
        <v>2791</v>
      </c>
      <c r="D894" s="112" t="s">
        <v>2738</v>
      </c>
    </row>
    <row r="895" spans="1:4">
      <c r="A895" s="158">
        <v>884</v>
      </c>
      <c r="B895" t="s">
        <v>3543</v>
      </c>
      <c r="C895" s="112" t="s">
        <v>2792</v>
      </c>
      <c r="D895" s="112" t="s">
        <v>2738</v>
      </c>
    </row>
    <row r="896" spans="1:4">
      <c r="A896" s="158">
        <v>885</v>
      </c>
      <c r="B896" t="s">
        <v>3543</v>
      </c>
      <c r="C896" s="112" t="s">
        <v>2793</v>
      </c>
      <c r="D896" s="112" t="s">
        <v>2738</v>
      </c>
    </row>
    <row r="897" spans="1:4">
      <c r="A897" s="158">
        <v>886</v>
      </c>
      <c r="B897" t="s">
        <v>3543</v>
      </c>
      <c r="C897" s="112" t="s">
        <v>2794</v>
      </c>
      <c r="D897" s="112" t="s">
        <v>2738</v>
      </c>
    </row>
    <row r="898" spans="1:4">
      <c r="A898" s="158">
        <v>887</v>
      </c>
      <c r="B898" t="s">
        <v>3543</v>
      </c>
      <c r="C898" s="112" t="s">
        <v>2795</v>
      </c>
      <c r="D898" s="112" t="s">
        <v>2738</v>
      </c>
    </row>
    <row r="899" spans="1:4">
      <c r="A899" s="158">
        <v>888</v>
      </c>
      <c r="B899" t="s">
        <v>3543</v>
      </c>
      <c r="C899" s="112" t="s">
        <v>2796</v>
      </c>
      <c r="D899" s="112" t="s">
        <v>2738</v>
      </c>
    </row>
    <row r="900" spans="1:4">
      <c r="A900" s="158">
        <v>889</v>
      </c>
      <c r="B900" t="s">
        <v>3543</v>
      </c>
      <c r="C900" s="112" t="s">
        <v>2797</v>
      </c>
      <c r="D900" s="112" t="s">
        <v>2738</v>
      </c>
    </row>
    <row r="901" spans="1:4">
      <c r="A901" s="158">
        <v>890</v>
      </c>
      <c r="B901" t="s">
        <v>3543</v>
      </c>
      <c r="C901" s="112" t="s">
        <v>2798</v>
      </c>
      <c r="D901" s="112" t="s">
        <v>2738</v>
      </c>
    </row>
    <row r="902" spans="1:4">
      <c r="A902" s="158">
        <v>891</v>
      </c>
      <c r="B902" t="s">
        <v>3543</v>
      </c>
      <c r="C902" s="112" t="s">
        <v>2799</v>
      </c>
      <c r="D902" s="112" t="s">
        <v>2738</v>
      </c>
    </row>
    <row r="903" spans="1:4">
      <c r="A903" s="158">
        <v>892</v>
      </c>
      <c r="B903" t="s">
        <v>3543</v>
      </c>
      <c r="C903" s="112" t="s">
        <v>2800</v>
      </c>
      <c r="D903" s="112" t="s">
        <v>2738</v>
      </c>
    </row>
    <row r="904" spans="1:4">
      <c r="A904" s="158">
        <v>893</v>
      </c>
      <c r="B904" t="s">
        <v>3543</v>
      </c>
      <c r="C904" s="112" t="s">
        <v>2801</v>
      </c>
      <c r="D904" s="112" t="s">
        <v>2738</v>
      </c>
    </row>
    <row r="905" spans="1:4">
      <c r="A905" s="158">
        <v>894</v>
      </c>
      <c r="B905" t="s">
        <v>3544</v>
      </c>
      <c r="C905" s="112" t="s">
        <v>2802</v>
      </c>
      <c r="D905" s="112" t="s">
        <v>1452</v>
      </c>
    </row>
    <row r="906" spans="1:4">
      <c r="A906" s="158">
        <v>895</v>
      </c>
      <c r="B906" t="s">
        <v>3544</v>
      </c>
      <c r="C906" s="112" t="s">
        <v>2803</v>
      </c>
      <c r="D906" s="112" t="s">
        <v>1452</v>
      </c>
    </row>
    <row r="907" spans="1:4">
      <c r="A907" s="158">
        <v>896</v>
      </c>
      <c r="B907" t="s">
        <v>3544</v>
      </c>
      <c r="C907" s="112" t="s">
        <v>2804</v>
      </c>
      <c r="D907" s="112" t="s">
        <v>1452</v>
      </c>
    </row>
    <row r="908" spans="1:4">
      <c r="A908" s="158">
        <v>897</v>
      </c>
      <c r="B908" t="s">
        <v>3544</v>
      </c>
      <c r="C908" s="112" t="s">
        <v>2805</v>
      </c>
      <c r="D908" s="112" t="s">
        <v>1452</v>
      </c>
    </row>
    <row r="909" spans="1:4">
      <c r="A909" s="158">
        <v>898</v>
      </c>
      <c r="B909" t="s">
        <v>3544</v>
      </c>
      <c r="C909" s="112" t="s">
        <v>2806</v>
      </c>
      <c r="D909" s="112" t="s">
        <v>1452</v>
      </c>
    </row>
    <row r="910" spans="1:4">
      <c r="A910" s="158">
        <v>899</v>
      </c>
      <c r="B910" t="s">
        <v>3544</v>
      </c>
      <c r="C910" s="112" t="s">
        <v>2807</v>
      </c>
      <c r="D910" s="112" t="s">
        <v>1452</v>
      </c>
    </row>
    <row r="911" spans="1:4">
      <c r="A911" s="158">
        <v>900</v>
      </c>
      <c r="B911" t="s">
        <v>3544</v>
      </c>
      <c r="C911" s="112" t="s">
        <v>2808</v>
      </c>
      <c r="D911" s="112" t="s">
        <v>1452</v>
      </c>
    </row>
    <row r="912" spans="1:4">
      <c r="A912" s="158">
        <v>901</v>
      </c>
      <c r="B912" t="s">
        <v>3544</v>
      </c>
      <c r="C912" s="112" t="s">
        <v>2809</v>
      </c>
      <c r="D912" s="112" t="s">
        <v>1452</v>
      </c>
    </row>
    <row r="913" spans="1:4">
      <c r="A913" s="158">
        <v>902</v>
      </c>
      <c r="B913" t="s">
        <v>3544</v>
      </c>
      <c r="C913" s="112" t="s">
        <v>2810</v>
      </c>
      <c r="D913" s="112" t="s">
        <v>1452</v>
      </c>
    </row>
    <row r="914" spans="1:4">
      <c r="A914" s="158">
        <v>903</v>
      </c>
      <c r="B914" t="s">
        <v>3544</v>
      </c>
      <c r="C914" s="112" t="s">
        <v>2811</v>
      </c>
      <c r="D914" s="112" t="s">
        <v>1452</v>
      </c>
    </row>
    <row r="915" spans="1:4">
      <c r="A915" s="158">
        <v>904</v>
      </c>
      <c r="B915" t="s">
        <v>3544</v>
      </c>
      <c r="C915" s="112" t="s">
        <v>2812</v>
      </c>
      <c r="D915" s="112" t="s">
        <v>1452</v>
      </c>
    </row>
    <row r="916" spans="1:4">
      <c r="A916" s="158">
        <v>905</v>
      </c>
      <c r="B916" t="s">
        <v>3544</v>
      </c>
      <c r="C916" s="112" t="s">
        <v>2813</v>
      </c>
      <c r="D916" s="112" t="s">
        <v>1452</v>
      </c>
    </row>
    <row r="917" spans="1:4">
      <c r="A917" s="158">
        <v>906</v>
      </c>
      <c r="B917" t="s">
        <v>3544</v>
      </c>
      <c r="C917" s="112" t="s">
        <v>2814</v>
      </c>
      <c r="D917" s="112" t="s">
        <v>1452</v>
      </c>
    </row>
    <row r="918" spans="1:4">
      <c r="A918" s="158">
        <v>907</v>
      </c>
      <c r="B918" t="s">
        <v>3544</v>
      </c>
      <c r="C918" s="112" t="s">
        <v>2815</v>
      </c>
      <c r="D918" s="112" t="s">
        <v>1452</v>
      </c>
    </row>
    <row r="919" spans="1:4">
      <c r="A919" s="158">
        <v>908</v>
      </c>
      <c r="B919" t="s">
        <v>3544</v>
      </c>
      <c r="C919" s="112" t="s">
        <v>2816</v>
      </c>
      <c r="D919" s="112" t="s">
        <v>1452</v>
      </c>
    </row>
    <row r="920" spans="1:4">
      <c r="A920" s="158">
        <v>909</v>
      </c>
      <c r="B920" t="s">
        <v>3544</v>
      </c>
      <c r="C920" s="112" t="s">
        <v>2817</v>
      </c>
      <c r="D920" s="112" t="s">
        <v>1452</v>
      </c>
    </row>
    <row r="921" spans="1:4">
      <c r="A921" s="158">
        <v>910</v>
      </c>
      <c r="B921" t="s">
        <v>3544</v>
      </c>
      <c r="C921" s="112" t="s">
        <v>2818</v>
      </c>
      <c r="D921" s="112" t="s">
        <v>1452</v>
      </c>
    </row>
    <row r="922" spans="1:4">
      <c r="A922" s="158">
        <v>911</v>
      </c>
      <c r="B922" t="s">
        <v>3544</v>
      </c>
      <c r="C922" s="112" t="s">
        <v>2819</v>
      </c>
      <c r="D922" s="112" t="s">
        <v>1452</v>
      </c>
    </row>
    <row r="923" spans="1:4">
      <c r="A923" s="158">
        <v>912</v>
      </c>
      <c r="B923" t="s">
        <v>3544</v>
      </c>
      <c r="C923" s="112" t="s">
        <v>2820</v>
      </c>
      <c r="D923" s="112" t="s">
        <v>1452</v>
      </c>
    </row>
    <row r="924" spans="1:4">
      <c r="A924" s="158">
        <v>913</v>
      </c>
      <c r="B924" t="s">
        <v>3544</v>
      </c>
      <c r="C924" s="112" t="s">
        <v>2821</v>
      </c>
      <c r="D924" s="112" t="s">
        <v>1452</v>
      </c>
    </row>
    <row r="925" spans="1:4">
      <c r="A925" s="158">
        <v>914</v>
      </c>
      <c r="B925" t="s">
        <v>3544</v>
      </c>
      <c r="C925" s="112" t="s">
        <v>2822</v>
      </c>
      <c r="D925" s="112" t="s">
        <v>1452</v>
      </c>
    </row>
    <row r="926" spans="1:4">
      <c r="A926" s="158">
        <v>915</v>
      </c>
      <c r="B926" t="s">
        <v>3544</v>
      </c>
      <c r="C926" s="112" t="s">
        <v>2823</v>
      </c>
      <c r="D926" s="112" t="s">
        <v>1452</v>
      </c>
    </row>
    <row r="927" spans="1:4">
      <c r="A927" s="158">
        <v>916</v>
      </c>
      <c r="B927" t="s">
        <v>3544</v>
      </c>
      <c r="C927" s="112" t="s">
        <v>2824</v>
      </c>
      <c r="D927" s="112" t="s">
        <v>1452</v>
      </c>
    </row>
    <row r="928" spans="1:4">
      <c r="A928" s="158">
        <v>917</v>
      </c>
      <c r="B928" t="s">
        <v>3544</v>
      </c>
      <c r="C928" s="112" t="s">
        <v>2825</v>
      </c>
      <c r="D928" s="112" t="s">
        <v>1452</v>
      </c>
    </row>
    <row r="929" spans="1:4">
      <c r="A929" s="158">
        <v>918</v>
      </c>
      <c r="B929" t="s">
        <v>3544</v>
      </c>
      <c r="C929" s="112" t="s">
        <v>2826</v>
      </c>
      <c r="D929" s="112" t="s">
        <v>1452</v>
      </c>
    </row>
    <row r="930" spans="1:4">
      <c r="A930" s="158">
        <v>919</v>
      </c>
      <c r="B930" t="s">
        <v>3544</v>
      </c>
      <c r="C930" s="112" t="s">
        <v>2827</v>
      </c>
      <c r="D930" s="112" t="s">
        <v>1452</v>
      </c>
    </row>
    <row r="931" spans="1:4">
      <c r="A931" s="158">
        <v>920</v>
      </c>
      <c r="B931" t="s">
        <v>3544</v>
      </c>
      <c r="C931" s="112" t="s">
        <v>2828</v>
      </c>
      <c r="D931" s="112" t="s">
        <v>1452</v>
      </c>
    </row>
    <row r="932" spans="1:4">
      <c r="A932" s="158">
        <v>921</v>
      </c>
      <c r="B932" t="s">
        <v>3544</v>
      </c>
      <c r="C932" s="112" t="s">
        <v>2829</v>
      </c>
      <c r="D932" s="112" t="s">
        <v>1452</v>
      </c>
    </row>
    <row r="933" spans="1:4">
      <c r="A933" s="158">
        <v>922</v>
      </c>
      <c r="B933" t="s">
        <v>3544</v>
      </c>
      <c r="C933" s="112" t="s">
        <v>2830</v>
      </c>
      <c r="D933" s="112" t="s">
        <v>1452</v>
      </c>
    </row>
    <row r="934" spans="1:4">
      <c r="A934" s="158">
        <v>923</v>
      </c>
      <c r="B934" t="s">
        <v>3544</v>
      </c>
      <c r="C934" s="112" t="s">
        <v>2831</v>
      </c>
      <c r="D934" s="112" t="s">
        <v>1452</v>
      </c>
    </row>
    <row r="935" spans="1:4">
      <c r="A935" s="158">
        <v>924</v>
      </c>
      <c r="B935" t="s">
        <v>3544</v>
      </c>
      <c r="C935" s="112" t="s">
        <v>2832</v>
      </c>
      <c r="D935" s="112" t="s">
        <v>1452</v>
      </c>
    </row>
    <row r="936" spans="1:4">
      <c r="A936" s="158">
        <v>925</v>
      </c>
      <c r="B936" t="s">
        <v>3544</v>
      </c>
      <c r="C936" s="112" t="s">
        <v>2833</v>
      </c>
      <c r="D936" s="112" t="s">
        <v>1452</v>
      </c>
    </row>
    <row r="937" spans="1:4">
      <c r="A937" s="158">
        <v>926</v>
      </c>
      <c r="B937" t="s">
        <v>3544</v>
      </c>
      <c r="C937" s="112" t="s">
        <v>2834</v>
      </c>
      <c r="D937" s="112" t="s">
        <v>1452</v>
      </c>
    </row>
    <row r="938" spans="1:4">
      <c r="A938" s="158">
        <v>927</v>
      </c>
      <c r="B938" t="s">
        <v>3544</v>
      </c>
      <c r="C938" s="112" t="s">
        <v>2835</v>
      </c>
      <c r="D938" s="112" t="s">
        <v>1452</v>
      </c>
    </row>
    <row r="939" spans="1:4">
      <c r="A939" s="158">
        <v>928</v>
      </c>
      <c r="B939" t="s">
        <v>3544</v>
      </c>
      <c r="C939" s="112" t="s">
        <v>2836</v>
      </c>
      <c r="D939" s="112" t="s">
        <v>1452</v>
      </c>
    </row>
    <row r="940" spans="1:4">
      <c r="A940" s="158">
        <v>929</v>
      </c>
      <c r="B940" t="s">
        <v>3544</v>
      </c>
      <c r="C940" s="112" t="s">
        <v>2837</v>
      </c>
      <c r="D940" s="112" t="s">
        <v>1452</v>
      </c>
    </row>
    <row r="941" spans="1:4">
      <c r="A941" s="158">
        <v>930</v>
      </c>
      <c r="B941" t="s">
        <v>3544</v>
      </c>
      <c r="C941" s="112" t="s">
        <v>2838</v>
      </c>
      <c r="D941" s="112" t="s">
        <v>1452</v>
      </c>
    </row>
    <row r="942" spans="1:4">
      <c r="A942" s="158">
        <v>931</v>
      </c>
      <c r="B942" t="s">
        <v>3544</v>
      </c>
      <c r="C942" s="112" t="s">
        <v>2839</v>
      </c>
      <c r="D942" s="112" t="s">
        <v>1452</v>
      </c>
    </row>
    <row r="943" spans="1:4">
      <c r="A943" s="158">
        <v>932</v>
      </c>
      <c r="B943" t="s">
        <v>3544</v>
      </c>
      <c r="C943" s="112" t="s">
        <v>2840</v>
      </c>
      <c r="D943" s="112" t="s">
        <v>1452</v>
      </c>
    </row>
    <row r="944" spans="1:4">
      <c r="A944" s="158">
        <v>933</v>
      </c>
      <c r="B944" t="s">
        <v>3545</v>
      </c>
      <c r="C944" s="112" t="s">
        <v>2841</v>
      </c>
      <c r="D944" s="112" t="s">
        <v>1230</v>
      </c>
    </row>
    <row r="945" spans="1:4">
      <c r="A945" s="158">
        <v>934</v>
      </c>
      <c r="B945" t="s">
        <v>3545</v>
      </c>
      <c r="C945" s="112" t="s">
        <v>2842</v>
      </c>
      <c r="D945" s="112" t="s">
        <v>1230</v>
      </c>
    </row>
    <row r="946" spans="1:4">
      <c r="A946" s="158">
        <v>935</v>
      </c>
      <c r="B946" t="s">
        <v>3545</v>
      </c>
      <c r="C946" s="112" t="s">
        <v>2843</v>
      </c>
      <c r="D946" s="112" t="s">
        <v>1230</v>
      </c>
    </row>
    <row r="947" spans="1:4">
      <c r="A947" s="158">
        <v>936</v>
      </c>
      <c r="B947" t="s">
        <v>3545</v>
      </c>
      <c r="C947" s="112" t="s">
        <v>2844</v>
      </c>
      <c r="D947" s="112" t="s">
        <v>1230</v>
      </c>
    </row>
    <row r="948" spans="1:4">
      <c r="A948" s="158">
        <v>937</v>
      </c>
      <c r="B948" t="s">
        <v>3545</v>
      </c>
      <c r="C948" s="112" t="s">
        <v>2845</v>
      </c>
      <c r="D948" s="112" t="s">
        <v>1230</v>
      </c>
    </row>
    <row r="949" spans="1:4">
      <c r="A949" s="158">
        <v>938</v>
      </c>
      <c r="B949" t="s">
        <v>3546</v>
      </c>
      <c r="C949" s="112" t="s">
        <v>2846</v>
      </c>
      <c r="D949" s="112" t="s">
        <v>2847</v>
      </c>
    </row>
    <row r="950" spans="1:4">
      <c r="A950" s="158">
        <v>939</v>
      </c>
      <c r="B950" t="s">
        <v>3546</v>
      </c>
      <c r="C950" s="112" t="s">
        <v>2848</v>
      </c>
      <c r="D950" s="112" t="s">
        <v>2847</v>
      </c>
    </row>
    <row r="951" spans="1:4">
      <c r="A951" s="158">
        <v>940</v>
      </c>
      <c r="B951" t="s">
        <v>3546</v>
      </c>
      <c r="C951" s="112" t="s">
        <v>2849</v>
      </c>
      <c r="D951" s="112" t="s">
        <v>2847</v>
      </c>
    </row>
    <row r="952" spans="1:4">
      <c r="A952" s="158">
        <v>941</v>
      </c>
      <c r="B952" t="s">
        <v>3546</v>
      </c>
      <c r="C952" s="112" t="s">
        <v>2850</v>
      </c>
      <c r="D952" s="112" t="s">
        <v>2847</v>
      </c>
    </row>
    <row r="953" spans="1:4">
      <c r="A953" s="158">
        <v>942</v>
      </c>
      <c r="B953" t="s">
        <v>3546</v>
      </c>
      <c r="C953" s="112" t="s">
        <v>2851</v>
      </c>
      <c r="D953" s="112" t="s">
        <v>2847</v>
      </c>
    </row>
    <row r="954" spans="1:4">
      <c r="A954" s="158">
        <v>943</v>
      </c>
      <c r="B954" t="s">
        <v>3546</v>
      </c>
      <c r="C954" s="112" t="s">
        <v>2852</v>
      </c>
      <c r="D954" s="112" t="s">
        <v>2847</v>
      </c>
    </row>
    <row r="955" spans="1:4">
      <c r="A955" s="158">
        <v>944</v>
      </c>
      <c r="B955" t="s">
        <v>3546</v>
      </c>
      <c r="C955" s="112" t="s">
        <v>2853</v>
      </c>
      <c r="D955" s="112" t="s">
        <v>2847</v>
      </c>
    </row>
    <row r="956" spans="1:4">
      <c r="A956" s="158">
        <v>945</v>
      </c>
      <c r="B956" t="s">
        <v>3546</v>
      </c>
      <c r="C956" s="112" t="s">
        <v>2854</v>
      </c>
      <c r="D956" s="112" t="s">
        <v>2847</v>
      </c>
    </row>
    <row r="957" spans="1:4">
      <c r="A957" s="158">
        <v>946</v>
      </c>
      <c r="B957" t="s">
        <v>3546</v>
      </c>
      <c r="C957" s="112" t="s">
        <v>2855</v>
      </c>
      <c r="D957" s="112" t="s">
        <v>2847</v>
      </c>
    </row>
    <row r="958" spans="1:4">
      <c r="A958" s="158">
        <v>947</v>
      </c>
      <c r="B958" t="s">
        <v>3546</v>
      </c>
      <c r="C958" s="112" t="s">
        <v>2856</v>
      </c>
      <c r="D958" s="112" t="s">
        <v>2847</v>
      </c>
    </row>
    <row r="959" spans="1:4">
      <c r="A959" s="158">
        <v>948</v>
      </c>
      <c r="B959" t="s">
        <v>3547</v>
      </c>
      <c r="C959" s="112" t="s">
        <v>2857</v>
      </c>
      <c r="D959" s="112" t="s">
        <v>1239</v>
      </c>
    </row>
    <row r="960" spans="1:4">
      <c r="A960" s="158">
        <v>949</v>
      </c>
      <c r="B960" t="s">
        <v>3547</v>
      </c>
      <c r="C960" s="112" t="s">
        <v>2858</v>
      </c>
      <c r="D960" s="112" t="s">
        <v>1239</v>
      </c>
    </row>
    <row r="961" spans="1:4">
      <c r="A961" s="158">
        <v>950</v>
      </c>
      <c r="B961" t="s">
        <v>3547</v>
      </c>
      <c r="C961" s="112" t="s">
        <v>2859</v>
      </c>
      <c r="D961" s="112" t="s">
        <v>1239</v>
      </c>
    </row>
    <row r="962" spans="1:4">
      <c r="A962" s="158">
        <v>951</v>
      </c>
      <c r="B962" t="s">
        <v>3547</v>
      </c>
      <c r="C962" s="112" t="s">
        <v>2860</v>
      </c>
      <c r="D962" s="112" t="s">
        <v>1239</v>
      </c>
    </row>
    <row r="963" spans="1:4">
      <c r="A963" s="158">
        <v>952</v>
      </c>
      <c r="B963" t="s">
        <v>3547</v>
      </c>
      <c r="C963" s="112" t="s">
        <v>2861</v>
      </c>
      <c r="D963" s="112" t="s">
        <v>1239</v>
      </c>
    </row>
    <row r="964" spans="1:4">
      <c r="A964" s="158">
        <v>953</v>
      </c>
      <c r="B964" t="s">
        <v>3547</v>
      </c>
      <c r="C964" s="112" t="s">
        <v>2862</v>
      </c>
      <c r="D964" s="112" t="s">
        <v>1239</v>
      </c>
    </row>
    <row r="965" spans="1:4">
      <c r="A965" s="158">
        <v>954</v>
      </c>
      <c r="B965" t="s">
        <v>3547</v>
      </c>
      <c r="C965" s="112" t="s">
        <v>2863</v>
      </c>
      <c r="D965" s="112" t="s">
        <v>1239</v>
      </c>
    </row>
    <row r="966" spans="1:4">
      <c r="A966" s="158">
        <v>955</v>
      </c>
      <c r="B966" t="s">
        <v>3547</v>
      </c>
      <c r="C966" s="112" t="s">
        <v>2864</v>
      </c>
      <c r="D966" s="112" t="s">
        <v>1239</v>
      </c>
    </row>
    <row r="967" spans="1:4">
      <c r="A967" s="158">
        <v>956</v>
      </c>
      <c r="B967" t="s">
        <v>3547</v>
      </c>
      <c r="C967" s="112" t="s">
        <v>2865</v>
      </c>
      <c r="D967" s="112" t="s">
        <v>1239</v>
      </c>
    </row>
    <row r="968" spans="1:4">
      <c r="A968" s="158">
        <v>957</v>
      </c>
      <c r="B968" t="s">
        <v>3547</v>
      </c>
      <c r="C968" s="112" t="s">
        <v>2866</v>
      </c>
      <c r="D968" s="112" t="s">
        <v>1239</v>
      </c>
    </row>
    <row r="969" spans="1:4">
      <c r="A969" s="158">
        <v>958</v>
      </c>
      <c r="B969" t="s">
        <v>3547</v>
      </c>
      <c r="C969" s="112" t="s">
        <v>2867</v>
      </c>
      <c r="D969" s="112" t="s">
        <v>1239</v>
      </c>
    </row>
    <row r="970" spans="1:4">
      <c r="A970" s="158">
        <v>959</v>
      </c>
      <c r="B970" t="s">
        <v>3547</v>
      </c>
      <c r="C970" s="112" t="s">
        <v>2868</v>
      </c>
      <c r="D970" s="112" t="s">
        <v>1239</v>
      </c>
    </row>
    <row r="971" spans="1:4">
      <c r="A971" s="158">
        <v>960</v>
      </c>
      <c r="B971" t="s">
        <v>3547</v>
      </c>
      <c r="C971" s="112" t="s">
        <v>71</v>
      </c>
      <c r="D971" s="112" t="s">
        <v>1239</v>
      </c>
    </row>
    <row r="972" spans="1:4">
      <c r="A972" s="158">
        <v>961</v>
      </c>
      <c r="B972" t="s">
        <v>3547</v>
      </c>
      <c r="C972" s="112" t="s">
        <v>2869</v>
      </c>
      <c r="D972" s="112" t="s">
        <v>1239</v>
      </c>
    </row>
    <row r="973" spans="1:4">
      <c r="A973" s="158">
        <v>962</v>
      </c>
      <c r="B973" t="s">
        <v>3547</v>
      </c>
      <c r="C973" s="112" t="s">
        <v>2870</v>
      </c>
      <c r="D973" s="112" t="s">
        <v>1239</v>
      </c>
    </row>
    <row r="974" spans="1:4">
      <c r="A974" s="158">
        <v>963</v>
      </c>
      <c r="B974" t="s">
        <v>3547</v>
      </c>
      <c r="C974" s="112" t="s">
        <v>2871</v>
      </c>
      <c r="D974" s="112" t="s">
        <v>1239</v>
      </c>
    </row>
    <row r="975" spans="1:4">
      <c r="A975" s="158">
        <v>964</v>
      </c>
      <c r="B975" t="s">
        <v>3547</v>
      </c>
      <c r="C975" s="112" t="s">
        <v>2872</v>
      </c>
      <c r="D975" s="112" t="s">
        <v>1239</v>
      </c>
    </row>
    <row r="976" spans="1:4">
      <c r="A976" s="158">
        <v>965</v>
      </c>
      <c r="B976" t="s">
        <v>3547</v>
      </c>
      <c r="C976" s="112" t="s">
        <v>2873</v>
      </c>
      <c r="D976" s="112" t="s">
        <v>1239</v>
      </c>
    </row>
    <row r="977" spans="1:4">
      <c r="A977" s="158">
        <v>966</v>
      </c>
      <c r="B977" t="s">
        <v>3547</v>
      </c>
      <c r="C977" s="112" t="s">
        <v>2874</v>
      </c>
      <c r="D977" s="112" t="s">
        <v>1239</v>
      </c>
    </row>
    <row r="978" spans="1:4">
      <c r="A978" s="158">
        <v>967</v>
      </c>
      <c r="B978" t="s">
        <v>3547</v>
      </c>
      <c r="C978" s="112" t="s">
        <v>2875</v>
      </c>
      <c r="D978" s="112" t="s">
        <v>1239</v>
      </c>
    </row>
    <row r="979" spans="1:4">
      <c r="A979" s="158">
        <v>968</v>
      </c>
      <c r="B979" t="s">
        <v>3547</v>
      </c>
      <c r="C979" s="112" t="s">
        <v>2876</v>
      </c>
      <c r="D979" s="112" t="s">
        <v>1239</v>
      </c>
    </row>
    <row r="980" spans="1:4">
      <c r="A980" s="158">
        <v>969</v>
      </c>
      <c r="B980" t="s">
        <v>3547</v>
      </c>
      <c r="C980" s="112" t="s">
        <v>2877</v>
      </c>
      <c r="D980" s="112" t="s">
        <v>1239</v>
      </c>
    </row>
    <row r="981" spans="1:4">
      <c r="A981" s="158">
        <v>970</v>
      </c>
      <c r="B981" t="s">
        <v>3547</v>
      </c>
      <c r="C981" s="112" t="s">
        <v>2878</v>
      </c>
      <c r="D981" s="112" t="s">
        <v>1239</v>
      </c>
    </row>
    <row r="982" spans="1:4">
      <c r="A982" s="158">
        <v>971</v>
      </c>
      <c r="B982" t="s">
        <v>3547</v>
      </c>
      <c r="C982" s="112" t="s">
        <v>2879</v>
      </c>
      <c r="D982" s="112" t="s">
        <v>1239</v>
      </c>
    </row>
    <row r="983" spans="1:4">
      <c r="A983" s="158">
        <v>972</v>
      </c>
      <c r="B983" t="s">
        <v>3547</v>
      </c>
      <c r="C983" s="112" t="s">
        <v>2880</v>
      </c>
      <c r="D983" s="112" t="s">
        <v>1239</v>
      </c>
    </row>
    <row r="984" spans="1:4">
      <c r="A984" s="158">
        <v>973</v>
      </c>
      <c r="B984" t="s">
        <v>3547</v>
      </c>
      <c r="C984" s="112" t="s">
        <v>2881</v>
      </c>
      <c r="D984" s="112" t="s">
        <v>1239</v>
      </c>
    </row>
    <row r="985" spans="1:4">
      <c r="A985" s="158">
        <v>974</v>
      </c>
      <c r="B985" t="s">
        <v>3547</v>
      </c>
      <c r="C985" s="112" t="s">
        <v>2882</v>
      </c>
      <c r="D985" s="112" t="s">
        <v>1239</v>
      </c>
    </row>
    <row r="986" spans="1:4">
      <c r="A986" s="158">
        <v>975</v>
      </c>
      <c r="B986" t="s">
        <v>3547</v>
      </c>
      <c r="C986" s="112" t="s">
        <v>2883</v>
      </c>
      <c r="D986" s="112" t="s">
        <v>1239</v>
      </c>
    </row>
    <row r="987" spans="1:4">
      <c r="A987" s="158">
        <v>976</v>
      </c>
      <c r="B987" t="s">
        <v>3547</v>
      </c>
      <c r="C987" s="112" t="s">
        <v>2884</v>
      </c>
      <c r="D987" s="112" t="s">
        <v>1239</v>
      </c>
    </row>
    <row r="988" spans="1:4">
      <c r="A988" s="158">
        <v>977</v>
      </c>
      <c r="B988" t="s">
        <v>3547</v>
      </c>
      <c r="C988" s="112" t="s">
        <v>2885</v>
      </c>
      <c r="D988" s="112" t="s">
        <v>1239</v>
      </c>
    </row>
    <row r="989" spans="1:4">
      <c r="A989" s="158">
        <v>978</v>
      </c>
      <c r="B989" t="s">
        <v>3547</v>
      </c>
      <c r="C989" s="112" t="s">
        <v>2886</v>
      </c>
      <c r="D989" s="112" t="s">
        <v>1239</v>
      </c>
    </row>
    <row r="990" spans="1:4">
      <c r="A990" s="158">
        <v>979</v>
      </c>
      <c r="B990" t="s">
        <v>3547</v>
      </c>
      <c r="C990" s="112" t="s">
        <v>2887</v>
      </c>
      <c r="D990" s="112" t="s">
        <v>1239</v>
      </c>
    </row>
    <row r="991" spans="1:4">
      <c r="A991" s="158">
        <v>980</v>
      </c>
      <c r="B991" t="s">
        <v>3547</v>
      </c>
      <c r="C991" s="112" t="s">
        <v>2888</v>
      </c>
      <c r="D991" s="112" t="s">
        <v>1239</v>
      </c>
    </row>
    <row r="992" spans="1:4">
      <c r="A992" s="158">
        <v>981</v>
      </c>
      <c r="B992" t="s">
        <v>3547</v>
      </c>
      <c r="C992" s="112" t="s">
        <v>2889</v>
      </c>
      <c r="D992" s="112" t="s">
        <v>1239</v>
      </c>
    </row>
    <row r="993" spans="1:4">
      <c r="A993" s="158">
        <v>982</v>
      </c>
      <c r="B993" t="s">
        <v>3547</v>
      </c>
      <c r="C993" s="112" t="s">
        <v>2890</v>
      </c>
      <c r="D993" s="112" t="s">
        <v>1239</v>
      </c>
    </row>
    <row r="994" spans="1:4">
      <c r="A994" s="158">
        <v>983</v>
      </c>
      <c r="B994" t="s">
        <v>3547</v>
      </c>
      <c r="C994" s="112" t="s">
        <v>2891</v>
      </c>
      <c r="D994" s="112" t="s">
        <v>1239</v>
      </c>
    </row>
    <row r="995" spans="1:4">
      <c r="A995" s="158">
        <v>984</v>
      </c>
      <c r="B995" t="s">
        <v>3547</v>
      </c>
      <c r="C995" s="112" t="s">
        <v>2892</v>
      </c>
      <c r="D995" s="112" t="s">
        <v>1239</v>
      </c>
    </row>
    <row r="996" spans="1:4">
      <c r="A996" s="158">
        <v>985</v>
      </c>
      <c r="B996" t="s">
        <v>3547</v>
      </c>
      <c r="C996" s="112" t="s">
        <v>2893</v>
      </c>
      <c r="D996" s="112" t="s">
        <v>1239</v>
      </c>
    </row>
    <row r="997" spans="1:4">
      <c r="A997" s="158">
        <v>986</v>
      </c>
      <c r="B997" t="s">
        <v>3547</v>
      </c>
      <c r="C997" s="112" t="s">
        <v>2894</v>
      </c>
      <c r="D997" s="112" t="s">
        <v>1239</v>
      </c>
    </row>
    <row r="998" spans="1:4">
      <c r="A998" s="158">
        <v>987</v>
      </c>
      <c r="B998" t="s">
        <v>3547</v>
      </c>
      <c r="C998" s="112" t="s">
        <v>2895</v>
      </c>
      <c r="D998" s="112" t="s">
        <v>1239</v>
      </c>
    </row>
    <row r="999" spans="1:4">
      <c r="A999" s="158">
        <v>988</v>
      </c>
      <c r="B999" t="s">
        <v>3547</v>
      </c>
      <c r="C999" s="112" t="s">
        <v>2896</v>
      </c>
      <c r="D999" s="112" t="s">
        <v>1239</v>
      </c>
    </row>
    <row r="1000" spans="1:4">
      <c r="A1000" s="158">
        <v>989</v>
      </c>
      <c r="B1000" t="s">
        <v>3547</v>
      </c>
      <c r="C1000" s="112" t="s">
        <v>2897</v>
      </c>
      <c r="D1000" s="112" t="s">
        <v>1239</v>
      </c>
    </row>
    <row r="1001" spans="1:4">
      <c r="A1001" s="158">
        <v>990</v>
      </c>
      <c r="B1001" t="s">
        <v>3547</v>
      </c>
      <c r="C1001" s="112" t="s">
        <v>2898</v>
      </c>
      <c r="D1001" s="112" t="s">
        <v>1239</v>
      </c>
    </row>
    <row r="1002" spans="1:4">
      <c r="A1002" s="158">
        <v>991</v>
      </c>
      <c r="B1002" t="s">
        <v>3547</v>
      </c>
      <c r="C1002" s="112" t="s">
        <v>2899</v>
      </c>
      <c r="D1002" s="112" t="s">
        <v>1239</v>
      </c>
    </row>
    <row r="1003" spans="1:4">
      <c r="A1003" s="158">
        <v>992</v>
      </c>
      <c r="B1003" t="s">
        <v>3547</v>
      </c>
      <c r="C1003" s="112" t="s">
        <v>2900</v>
      </c>
      <c r="D1003" s="112" t="s">
        <v>1239</v>
      </c>
    </row>
    <row r="1004" spans="1:4">
      <c r="A1004" s="158">
        <v>993</v>
      </c>
      <c r="B1004" t="s">
        <v>3547</v>
      </c>
      <c r="C1004" s="112" t="s">
        <v>2901</v>
      </c>
      <c r="D1004" s="112" t="s">
        <v>1239</v>
      </c>
    </row>
    <row r="1005" spans="1:4">
      <c r="A1005" s="158">
        <v>994</v>
      </c>
      <c r="B1005" t="s">
        <v>3547</v>
      </c>
      <c r="C1005" s="112" t="s">
        <v>2902</v>
      </c>
      <c r="D1005" s="112" t="s">
        <v>1239</v>
      </c>
    </row>
    <row r="1006" spans="1:4">
      <c r="A1006" s="158">
        <v>995</v>
      </c>
      <c r="B1006" t="s">
        <v>3547</v>
      </c>
      <c r="C1006" s="112" t="s">
        <v>2903</v>
      </c>
      <c r="D1006" s="112" t="s">
        <v>1239</v>
      </c>
    </row>
    <row r="1007" spans="1:4">
      <c r="A1007" s="158">
        <v>996</v>
      </c>
      <c r="B1007" t="s">
        <v>3547</v>
      </c>
      <c r="C1007" s="112" t="s">
        <v>2904</v>
      </c>
      <c r="D1007" s="112" t="s">
        <v>1239</v>
      </c>
    </row>
    <row r="1008" spans="1:4">
      <c r="A1008" s="158">
        <v>997</v>
      </c>
      <c r="B1008" t="s">
        <v>3548</v>
      </c>
      <c r="C1008" s="112" t="s">
        <v>2905</v>
      </c>
      <c r="D1008" s="112" t="s">
        <v>2906</v>
      </c>
    </row>
    <row r="1009" spans="1:4">
      <c r="A1009" s="158">
        <v>998</v>
      </c>
      <c r="B1009" t="s">
        <v>3548</v>
      </c>
      <c r="C1009" s="112" t="s">
        <v>2907</v>
      </c>
      <c r="D1009" s="112" t="s">
        <v>2906</v>
      </c>
    </row>
    <row r="1010" spans="1:4">
      <c r="A1010" s="158">
        <v>999</v>
      </c>
      <c r="B1010" t="s">
        <v>3548</v>
      </c>
      <c r="C1010" s="112" t="s">
        <v>2908</v>
      </c>
      <c r="D1010" s="112" t="s">
        <v>2906</v>
      </c>
    </row>
    <row r="1011" spans="1:4">
      <c r="A1011" s="158">
        <v>1000</v>
      </c>
      <c r="B1011" t="s">
        <v>3548</v>
      </c>
      <c r="C1011" s="112" t="s">
        <v>2909</v>
      </c>
      <c r="D1011" s="112" t="s">
        <v>2906</v>
      </c>
    </row>
    <row r="1012" spans="1:4">
      <c r="A1012" s="158">
        <v>1001</v>
      </c>
      <c r="B1012" t="s">
        <v>3548</v>
      </c>
      <c r="C1012" s="112" t="s">
        <v>2910</v>
      </c>
      <c r="D1012" s="112" t="s">
        <v>2906</v>
      </c>
    </row>
    <row r="1013" spans="1:4">
      <c r="A1013" s="158">
        <v>1002</v>
      </c>
      <c r="B1013" t="s">
        <v>3548</v>
      </c>
      <c r="C1013" s="112" t="s">
        <v>2911</v>
      </c>
      <c r="D1013" s="112" t="s">
        <v>2906</v>
      </c>
    </row>
    <row r="1014" spans="1:4">
      <c r="A1014" s="158">
        <v>1003</v>
      </c>
      <c r="B1014" t="s">
        <v>3548</v>
      </c>
      <c r="C1014" s="112" t="s">
        <v>2912</v>
      </c>
      <c r="D1014" s="112" t="s">
        <v>2906</v>
      </c>
    </row>
    <row r="1015" spans="1:4">
      <c r="A1015" s="158">
        <v>1004</v>
      </c>
      <c r="B1015" t="s">
        <v>3548</v>
      </c>
      <c r="C1015" s="112" t="s">
        <v>377</v>
      </c>
      <c r="D1015" s="112" t="s">
        <v>2906</v>
      </c>
    </row>
    <row r="1016" spans="1:4">
      <c r="A1016" s="158">
        <v>1005</v>
      </c>
      <c r="B1016" t="s">
        <v>3548</v>
      </c>
      <c r="C1016" s="112" t="s">
        <v>2913</v>
      </c>
      <c r="D1016" s="112" t="s">
        <v>2906</v>
      </c>
    </row>
    <row r="1017" spans="1:4">
      <c r="A1017" s="158">
        <v>1006</v>
      </c>
      <c r="B1017" t="s">
        <v>3548</v>
      </c>
      <c r="C1017" s="112" t="s">
        <v>2914</v>
      </c>
      <c r="D1017" s="112" t="s">
        <v>2906</v>
      </c>
    </row>
    <row r="1018" spans="1:4">
      <c r="A1018" s="158">
        <v>1007</v>
      </c>
      <c r="B1018" t="s">
        <v>3548</v>
      </c>
      <c r="C1018" s="112" t="s">
        <v>2915</v>
      </c>
      <c r="D1018" s="112" t="s">
        <v>2906</v>
      </c>
    </row>
    <row r="1019" spans="1:4">
      <c r="A1019" s="158">
        <v>1008</v>
      </c>
      <c r="B1019" t="s">
        <v>3548</v>
      </c>
      <c r="C1019" s="112" t="s">
        <v>2916</v>
      </c>
      <c r="D1019" s="112" t="s">
        <v>2906</v>
      </c>
    </row>
    <row r="1020" spans="1:4">
      <c r="A1020" s="158">
        <v>1009</v>
      </c>
      <c r="B1020" t="s">
        <v>3548</v>
      </c>
      <c r="C1020" s="112" t="s">
        <v>2917</v>
      </c>
      <c r="D1020" s="112" t="s">
        <v>2906</v>
      </c>
    </row>
    <row r="1021" spans="1:4">
      <c r="A1021" s="158">
        <v>1010</v>
      </c>
      <c r="B1021" t="s">
        <v>3548</v>
      </c>
      <c r="C1021" s="112" t="s">
        <v>2918</v>
      </c>
      <c r="D1021" s="112" t="s">
        <v>2906</v>
      </c>
    </row>
    <row r="1022" spans="1:4">
      <c r="A1022" s="158">
        <v>1011</v>
      </c>
      <c r="B1022" t="s">
        <v>3548</v>
      </c>
      <c r="C1022" s="112" t="s">
        <v>2919</v>
      </c>
      <c r="D1022" s="112" t="s">
        <v>2906</v>
      </c>
    </row>
    <row r="1023" spans="1:4">
      <c r="A1023" s="158">
        <v>1012</v>
      </c>
      <c r="B1023" t="s">
        <v>3548</v>
      </c>
      <c r="C1023" s="112" t="s">
        <v>2920</v>
      </c>
      <c r="D1023" s="112" t="s">
        <v>2906</v>
      </c>
    </row>
    <row r="1024" spans="1:4">
      <c r="A1024" s="158">
        <v>1013</v>
      </c>
      <c r="B1024" t="s">
        <v>3548</v>
      </c>
      <c r="C1024" s="112" t="s">
        <v>2921</v>
      </c>
      <c r="D1024" s="112" t="s">
        <v>2906</v>
      </c>
    </row>
    <row r="1025" spans="1:4">
      <c r="A1025" s="158">
        <v>1014</v>
      </c>
      <c r="B1025" t="s">
        <v>3548</v>
      </c>
      <c r="C1025" s="112" t="s">
        <v>2922</v>
      </c>
      <c r="D1025" s="112" t="s">
        <v>2906</v>
      </c>
    </row>
    <row r="1026" spans="1:4">
      <c r="A1026" s="158">
        <v>1015</v>
      </c>
      <c r="B1026" t="s">
        <v>3548</v>
      </c>
      <c r="C1026" s="112" t="s">
        <v>2923</v>
      </c>
      <c r="D1026" s="112" t="s">
        <v>2906</v>
      </c>
    </row>
    <row r="1027" spans="1:4">
      <c r="A1027" s="158">
        <v>1016</v>
      </c>
      <c r="B1027" t="s">
        <v>3548</v>
      </c>
      <c r="C1027" s="112" t="s">
        <v>2924</v>
      </c>
      <c r="D1027" s="112" t="s">
        <v>2906</v>
      </c>
    </row>
    <row r="1028" spans="1:4">
      <c r="A1028" s="158">
        <v>1017</v>
      </c>
      <c r="B1028" t="s">
        <v>3548</v>
      </c>
      <c r="C1028" s="112" t="s">
        <v>2925</v>
      </c>
      <c r="D1028" s="112" t="s">
        <v>2906</v>
      </c>
    </row>
    <row r="1029" spans="1:4">
      <c r="A1029" s="158">
        <v>1018</v>
      </c>
      <c r="B1029" t="s">
        <v>3548</v>
      </c>
      <c r="C1029" s="112" t="s">
        <v>2926</v>
      </c>
      <c r="D1029" s="112" t="s">
        <v>2906</v>
      </c>
    </row>
    <row r="1030" spans="1:4">
      <c r="A1030" s="158">
        <v>1019</v>
      </c>
      <c r="B1030" t="s">
        <v>3548</v>
      </c>
      <c r="C1030" s="112" t="s">
        <v>2927</v>
      </c>
      <c r="D1030" s="112" t="s">
        <v>2906</v>
      </c>
    </row>
    <row r="1031" spans="1:4">
      <c r="A1031" s="158">
        <v>1020</v>
      </c>
      <c r="B1031" t="s">
        <v>3548</v>
      </c>
      <c r="C1031" s="112" t="s">
        <v>2928</v>
      </c>
      <c r="D1031" s="112" t="s">
        <v>2906</v>
      </c>
    </row>
    <row r="1032" spans="1:4">
      <c r="A1032" s="158">
        <v>1021</v>
      </c>
      <c r="B1032" t="s">
        <v>3548</v>
      </c>
      <c r="C1032" s="112" t="s">
        <v>2929</v>
      </c>
      <c r="D1032" s="112" t="s">
        <v>2906</v>
      </c>
    </row>
    <row r="1033" spans="1:4">
      <c r="A1033" s="158">
        <v>1022</v>
      </c>
      <c r="B1033" t="s">
        <v>3548</v>
      </c>
      <c r="C1033" s="112" t="s">
        <v>2930</v>
      </c>
      <c r="D1033" s="112" t="s">
        <v>2906</v>
      </c>
    </row>
    <row r="1034" spans="1:4">
      <c r="A1034" s="158">
        <v>1023</v>
      </c>
      <c r="B1034" t="s">
        <v>3548</v>
      </c>
      <c r="C1034" s="112" t="s">
        <v>2931</v>
      </c>
      <c r="D1034" s="112" t="s">
        <v>2906</v>
      </c>
    </row>
    <row r="1035" spans="1:4">
      <c r="A1035" s="158">
        <v>1024</v>
      </c>
      <c r="B1035" t="s">
        <v>3548</v>
      </c>
      <c r="C1035" s="112" t="s">
        <v>2932</v>
      </c>
      <c r="D1035" s="112" t="s">
        <v>2906</v>
      </c>
    </row>
    <row r="1036" spans="1:4">
      <c r="A1036" s="158">
        <v>1025</v>
      </c>
      <c r="B1036" t="s">
        <v>3548</v>
      </c>
      <c r="C1036" s="112" t="s">
        <v>2933</v>
      </c>
      <c r="D1036" s="112" t="s">
        <v>2906</v>
      </c>
    </row>
    <row r="1037" spans="1:4">
      <c r="A1037" s="158">
        <v>1026</v>
      </c>
      <c r="B1037" t="s">
        <v>3548</v>
      </c>
      <c r="C1037" s="112" t="s">
        <v>2934</v>
      </c>
      <c r="D1037" s="112" t="s">
        <v>2906</v>
      </c>
    </row>
    <row r="1038" spans="1:4">
      <c r="A1038" s="158">
        <v>1027</v>
      </c>
      <c r="B1038" t="s">
        <v>3548</v>
      </c>
      <c r="C1038" s="112" t="s">
        <v>2935</v>
      </c>
      <c r="D1038" s="112" t="s">
        <v>2906</v>
      </c>
    </row>
    <row r="1039" spans="1:4">
      <c r="A1039" s="158">
        <v>1028</v>
      </c>
      <c r="B1039" t="s">
        <v>3548</v>
      </c>
      <c r="C1039" s="112" t="s">
        <v>2936</v>
      </c>
      <c r="D1039" s="112" t="s">
        <v>2906</v>
      </c>
    </row>
    <row r="1040" spans="1:4">
      <c r="A1040" s="158">
        <v>1029</v>
      </c>
      <c r="B1040" t="s">
        <v>3548</v>
      </c>
      <c r="C1040" s="112" t="s">
        <v>2937</v>
      </c>
      <c r="D1040" s="112" t="s">
        <v>2906</v>
      </c>
    </row>
    <row r="1041" spans="1:4">
      <c r="A1041" s="158">
        <v>1030</v>
      </c>
      <c r="B1041" t="s">
        <v>3548</v>
      </c>
      <c r="C1041" s="112" t="s">
        <v>2938</v>
      </c>
      <c r="D1041" s="112" t="s">
        <v>2906</v>
      </c>
    </row>
    <row r="1042" spans="1:4">
      <c r="A1042" s="158">
        <v>1031</v>
      </c>
      <c r="B1042" t="s">
        <v>3548</v>
      </c>
      <c r="C1042" s="112" t="s">
        <v>2939</v>
      </c>
      <c r="D1042" s="112" t="s">
        <v>2906</v>
      </c>
    </row>
    <row r="1043" spans="1:4">
      <c r="A1043" s="158">
        <v>1032</v>
      </c>
      <c r="B1043" t="s">
        <v>3548</v>
      </c>
      <c r="C1043" s="112" t="s">
        <v>2940</v>
      </c>
      <c r="D1043" s="112" t="s">
        <v>2906</v>
      </c>
    </row>
    <row r="1044" spans="1:4">
      <c r="A1044" s="158">
        <v>1033</v>
      </c>
      <c r="B1044" t="s">
        <v>3549</v>
      </c>
      <c r="C1044" s="112" t="s">
        <v>2941</v>
      </c>
      <c r="D1044" s="112" t="s">
        <v>1460</v>
      </c>
    </row>
    <row r="1045" spans="1:4">
      <c r="A1045" s="158">
        <v>1034</v>
      </c>
      <c r="B1045" t="s">
        <v>3549</v>
      </c>
      <c r="C1045" s="112" t="s">
        <v>2942</v>
      </c>
      <c r="D1045" s="112" t="s">
        <v>1460</v>
      </c>
    </row>
    <row r="1046" spans="1:4">
      <c r="A1046" s="158">
        <v>1035</v>
      </c>
      <c r="B1046" t="s">
        <v>3549</v>
      </c>
      <c r="C1046" s="112" t="s">
        <v>2943</v>
      </c>
      <c r="D1046" s="112" t="s">
        <v>1460</v>
      </c>
    </row>
    <row r="1047" spans="1:4">
      <c r="A1047" s="158">
        <v>1036</v>
      </c>
      <c r="B1047" t="s">
        <v>3549</v>
      </c>
      <c r="C1047" s="112" t="s">
        <v>2944</v>
      </c>
      <c r="D1047" s="112" t="s">
        <v>1460</v>
      </c>
    </row>
    <row r="1048" spans="1:4">
      <c r="A1048" s="158">
        <v>1037</v>
      </c>
      <c r="B1048" t="s">
        <v>3549</v>
      </c>
      <c r="C1048" s="112" t="s">
        <v>2945</v>
      </c>
      <c r="D1048" s="112" t="s">
        <v>1460</v>
      </c>
    </row>
    <row r="1049" spans="1:4">
      <c r="A1049" s="158">
        <v>1038</v>
      </c>
      <c r="B1049" t="s">
        <v>3549</v>
      </c>
      <c r="C1049" s="112" t="s">
        <v>2946</v>
      </c>
      <c r="D1049" s="112" t="s">
        <v>1460</v>
      </c>
    </row>
    <row r="1050" spans="1:4">
      <c r="A1050" s="158">
        <v>1039</v>
      </c>
      <c r="B1050" t="s">
        <v>3549</v>
      </c>
      <c r="C1050" s="112" t="s">
        <v>2947</v>
      </c>
      <c r="D1050" s="112" t="s">
        <v>1460</v>
      </c>
    </row>
    <row r="1051" spans="1:4">
      <c r="A1051" s="158">
        <v>1040</v>
      </c>
      <c r="B1051" t="s">
        <v>3549</v>
      </c>
      <c r="C1051" s="112" t="s">
        <v>2948</v>
      </c>
      <c r="D1051" s="112" t="s">
        <v>1460</v>
      </c>
    </row>
    <row r="1052" spans="1:4">
      <c r="A1052" s="158">
        <v>1041</v>
      </c>
      <c r="B1052" t="s">
        <v>3549</v>
      </c>
      <c r="C1052" s="112" t="s">
        <v>2949</v>
      </c>
      <c r="D1052" s="112" t="s">
        <v>1460</v>
      </c>
    </row>
    <row r="1053" spans="1:4">
      <c r="A1053" s="158">
        <v>1042</v>
      </c>
      <c r="B1053" t="s">
        <v>3549</v>
      </c>
      <c r="C1053" s="112" t="s">
        <v>2290</v>
      </c>
      <c r="D1053" s="112" t="s">
        <v>1460</v>
      </c>
    </row>
    <row r="1054" spans="1:4">
      <c r="A1054" s="158">
        <v>1043</v>
      </c>
      <c r="B1054" t="s">
        <v>3549</v>
      </c>
      <c r="C1054" s="112" t="s">
        <v>2950</v>
      </c>
      <c r="D1054" s="112" t="s">
        <v>1460</v>
      </c>
    </row>
    <row r="1055" spans="1:4">
      <c r="A1055" s="158">
        <v>1044</v>
      </c>
      <c r="B1055" t="s">
        <v>3549</v>
      </c>
      <c r="C1055" s="112" t="s">
        <v>2287</v>
      </c>
      <c r="D1055" s="112" t="s">
        <v>1460</v>
      </c>
    </row>
    <row r="1056" spans="1:4">
      <c r="A1056" s="158">
        <v>1045</v>
      </c>
      <c r="B1056" t="s">
        <v>3549</v>
      </c>
      <c r="C1056" s="112" t="s">
        <v>2951</v>
      </c>
      <c r="D1056" s="112" t="s">
        <v>1460</v>
      </c>
    </row>
    <row r="1057" spans="1:4">
      <c r="A1057" s="158">
        <v>1046</v>
      </c>
      <c r="B1057" t="s">
        <v>3549</v>
      </c>
      <c r="C1057" s="112" t="s">
        <v>2952</v>
      </c>
      <c r="D1057" s="112" t="s">
        <v>1460</v>
      </c>
    </row>
    <row r="1058" spans="1:4">
      <c r="A1058" s="158">
        <v>1047</v>
      </c>
      <c r="B1058" t="s">
        <v>3549</v>
      </c>
      <c r="C1058" s="112" t="s">
        <v>2953</v>
      </c>
      <c r="D1058" s="112" t="s">
        <v>1460</v>
      </c>
    </row>
    <row r="1059" spans="1:4">
      <c r="A1059" s="158">
        <v>1048</v>
      </c>
      <c r="B1059" t="s">
        <v>3549</v>
      </c>
      <c r="C1059" s="112" t="s">
        <v>2954</v>
      </c>
      <c r="D1059" s="112" t="s">
        <v>1460</v>
      </c>
    </row>
    <row r="1060" spans="1:4">
      <c r="A1060" s="158">
        <v>1049</v>
      </c>
      <c r="B1060" t="s">
        <v>3549</v>
      </c>
      <c r="C1060" s="112" t="s">
        <v>2955</v>
      </c>
      <c r="D1060" s="112" t="s">
        <v>1460</v>
      </c>
    </row>
    <row r="1061" spans="1:4">
      <c r="A1061" s="158">
        <v>1050</v>
      </c>
      <c r="B1061" t="s">
        <v>3549</v>
      </c>
      <c r="C1061" s="112" t="s">
        <v>2956</v>
      </c>
      <c r="D1061" s="112" t="s">
        <v>1460</v>
      </c>
    </row>
    <row r="1062" spans="1:4">
      <c r="A1062" s="158">
        <v>1051</v>
      </c>
      <c r="B1062" t="s">
        <v>3549</v>
      </c>
      <c r="C1062" s="112" t="s">
        <v>2957</v>
      </c>
      <c r="D1062" s="112" t="s">
        <v>1460</v>
      </c>
    </row>
    <row r="1063" spans="1:4">
      <c r="A1063" s="158">
        <v>1052</v>
      </c>
      <c r="B1063" t="s">
        <v>3549</v>
      </c>
      <c r="C1063" s="112" t="s">
        <v>2958</v>
      </c>
      <c r="D1063" s="112" t="s">
        <v>1460</v>
      </c>
    </row>
    <row r="1064" spans="1:4">
      <c r="A1064" s="158">
        <v>1053</v>
      </c>
      <c r="B1064" t="s">
        <v>3549</v>
      </c>
      <c r="C1064" s="112" t="s">
        <v>2349</v>
      </c>
      <c r="D1064" s="112" t="s">
        <v>1460</v>
      </c>
    </row>
    <row r="1065" spans="1:4">
      <c r="A1065" s="158">
        <v>1054</v>
      </c>
      <c r="B1065" t="s">
        <v>3549</v>
      </c>
      <c r="C1065" s="112" t="s">
        <v>2959</v>
      </c>
      <c r="D1065" s="112" t="s">
        <v>1460</v>
      </c>
    </row>
    <row r="1066" spans="1:4">
      <c r="A1066" s="158">
        <v>1055</v>
      </c>
      <c r="B1066" t="s">
        <v>3549</v>
      </c>
      <c r="C1066" s="112" t="s">
        <v>2960</v>
      </c>
      <c r="D1066" s="112" t="s">
        <v>1460</v>
      </c>
    </row>
    <row r="1067" spans="1:4">
      <c r="A1067" s="158">
        <v>1056</v>
      </c>
      <c r="B1067" t="s">
        <v>3549</v>
      </c>
      <c r="C1067" s="112" t="s">
        <v>2961</v>
      </c>
      <c r="D1067" s="112" t="s">
        <v>1460</v>
      </c>
    </row>
    <row r="1068" spans="1:4">
      <c r="A1068" s="158">
        <v>1057</v>
      </c>
      <c r="B1068" t="s">
        <v>3549</v>
      </c>
      <c r="C1068" s="112" t="s">
        <v>2962</v>
      </c>
      <c r="D1068" s="112" t="s">
        <v>1460</v>
      </c>
    </row>
    <row r="1069" spans="1:4">
      <c r="A1069" s="158">
        <v>1058</v>
      </c>
      <c r="B1069" t="s">
        <v>3549</v>
      </c>
      <c r="C1069" s="112" t="s">
        <v>2963</v>
      </c>
      <c r="D1069" s="112" t="s">
        <v>1460</v>
      </c>
    </row>
    <row r="1070" spans="1:4">
      <c r="A1070" s="158">
        <v>1059</v>
      </c>
      <c r="B1070" t="s">
        <v>3549</v>
      </c>
      <c r="C1070" s="112" t="s">
        <v>2964</v>
      </c>
      <c r="D1070" s="112" t="s">
        <v>1460</v>
      </c>
    </row>
    <row r="1071" spans="1:4">
      <c r="A1071" s="158">
        <v>1060</v>
      </c>
      <c r="B1071" t="s">
        <v>3549</v>
      </c>
      <c r="C1071" s="112" t="s">
        <v>2965</v>
      </c>
      <c r="D1071" s="112" t="s">
        <v>1460</v>
      </c>
    </row>
    <row r="1072" spans="1:4">
      <c r="A1072" s="158">
        <v>1061</v>
      </c>
      <c r="B1072" t="s">
        <v>3549</v>
      </c>
      <c r="C1072" s="112" t="s">
        <v>2966</v>
      </c>
      <c r="D1072" s="112" t="s">
        <v>1460</v>
      </c>
    </row>
    <row r="1073" spans="1:4">
      <c r="A1073" s="158">
        <v>1062</v>
      </c>
      <c r="B1073" t="s">
        <v>3549</v>
      </c>
      <c r="C1073" s="112" t="s">
        <v>2967</v>
      </c>
      <c r="D1073" s="112" t="s">
        <v>1460</v>
      </c>
    </row>
    <row r="1074" spans="1:4">
      <c r="A1074" s="158">
        <v>1063</v>
      </c>
      <c r="B1074" t="s">
        <v>3549</v>
      </c>
      <c r="C1074" s="112" t="s">
        <v>2968</v>
      </c>
      <c r="D1074" s="112" t="s">
        <v>1460</v>
      </c>
    </row>
    <row r="1075" spans="1:4">
      <c r="A1075" s="158">
        <v>1064</v>
      </c>
      <c r="B1075" t="s">
        <v>3549</v>
      </c>
      <c r="C1075" s="112" t="s">
        <v>2969</v>
      </c>
      <c r="D1075" s="112" t="s">
        <v>1460</v>
      </c>
    </row>
    <row r="1076" spans="1:4">
      <c r="A1076" s="158">
        <v>1065</v>
      </c>
      <c r="B1076" t="s">
        <v>3549</v>
      </c>
      <c r="C1076" s="112" t="s">
        <v>2970</v>
      </c>
      <c r="D1076" s="112" t="s">
        <v>1460</v>
      </c>
    </row>
    <row r="1077" spans="1:4">
      <c r="A1077" s="158">
        <v>1066</v>
      </c>
      <c r="B1077" t="s">
        <v>3549</v>
      </c>
      <c r="C1077" s="112" t="s">
        <v>2971</v>
      </c>
      <c r="D1077" s="112" t="s">
        <v>1460</v>
      </c>
    </row>
    <row r="1078" spans="1:4">
      <c r="A1078" s="158">
        <v>1067</v>
      </c>
      <c r="B1078" t="s">
        <v>3549</v>
      </c>
      <c r="C1078" s="112" t="s">
        <v>2972</v>
      </c>
      <c r="D1078" s="112" t="s">
        <v>1460</v>
      </c>
    </row>
    <row r="1079" spans="1:4">
      <c r="A1079" s="158">
        <v>1068</v>
      </c>
      <c r="B1079" t="s">
        <v>3549</v>
      </c>
      <c r="C1079" s="112" t="s">
        <v>2973</v>
      </c>
      <c r="D1079" s="112" t="s">
        <v>1460</v>
      </c>
    </row>
    <row r="1080" spans="1:4">
      <c r="A1080" s="158">
        <v>1069</v>
      </c>
      <c r="B1080" t="s">
        <v>3549</v>
      </c>
      <c r="C1080" s="112" t="s">
        <v>2974</v>
      </c>
      <c r="D1080" s="112" t="s">
        <v>1460</v>
      </c>
    </row>
    <row r="1081" spans="1:4">
      <c r="A1081" s="158">
        <v>1070</v>
      </c>
      <c r="B1081" t="s">
        <v>3549</v>
      </c>
      <c r="C1081" s="112" t="s">
        <v>2975</v>
      </c>
      <c r="D1081" s="112" t="s">
        <v>1460</v>
      </c>
    </row>
    <row r="1082" spans="1:4">
      <c r="A1082" s="158">
        <v>1071</v>
      </c>
      <c r="B1082" t="s">
        <v>3549</v>
      </c>
      <c r="C1082" s="112" t="s">
        <v>2976</v>
      </c>
      <c r="D1082" s="112" t="s">
        <v>1460</v>
      </c>
    </row>
    <row r="1083" spans="1:4">
      <c r="A1083" s="158">
        <v>1072</v>
      </c>
      <c r="B1083" t="s">
        <v>3549</v>
      </c>
      <c r="C1083" s="112" t="s">
        <v>2977</v>
      </c>
      <c r="D1083" s="112" t="s">
        <v>1460</v>
      </c>
    </row>
    <row r="1084" spans="1:4">
      <c r="A1084" s="158">
        <v>1073</v>
      </c>
      <c r="B1084" t="s">
        <v>3550</v>
      </c>
      <c r="C1084" s="112" t="s">
        <v>2978</v>
      </c>
      <c r="D1084" s="112" t="s">
        <v>2979</v>
      </c>
    </row>
    <row r="1085" spans="1:4">
      <c r="A1085" s="158">
        <v>1074</v>
      </c>
      <c r="B1085" t="s">
        <v>3550</v>
      </c>
      <c r="C1085" s="112" t="s">
        <v>2980</v>
      </c>
      <c r="D1085" s="112" t="s">
        <v>2979</v>
      </c>
    </row>
    <row r="1086" spans="1:4">
      <c r="A1086" s="158">
        <v>1075</v>
      </c>
      <c r="B1086" t="s">
        <v>3550</v>
      </c>
      <c r="C1086" s="112" t="s">
        <v>2981</v>
      </c>
      <c r="D1086" s="112" t="s">
        <v>2979</v>
      </c>
    </row>
    <row r="1087" spans="1:4">
      <c r="A1087" s="158">
        <v>1076</v>
      </c>
      <c r="B1087" t="s">
        <v>3550</v>
      </c>
      <c r="C1087" s="112" t="s">
        <v>2982</v>
      </c>
      <c r="D1087" s="112" t="s">
        <v>2979</v>
      </c>
    </row>
    <row r="1088" spans="1:4">
      <c r="A1088" s="158">
        <v>1077</v>
      </c>
      <c r="B1088" t="s">
        <v>3550</v>
      </c>
      <c r="C1088" s="112" t="s">
        <v>2983</v>
      </c>
      <c r="D1088" s="112" t="s">
        <v>2979</v>
      </c>
    </row>
    <row r="1089" spans="1:4">
      <c r="A1089" s="158">
        <v>1078</v>
      </c>
      <c r="B1089" t="s">
        <v>3550</v>
      </c>
      <c r="C1089" s="112" t="s">
        <v>2984</v>
      </c>
      <c r="D1089" s="112" t="s">
        <v>2979</v>
      </c>
    </row>
    <row r="1090" spans="1:4">
      <c r="A1090" s="158">
        <v>1079</v>
      </c>
      <c r="B1090" t="s">
        <v>3550</v>
      </c>
      <c r="C1090" s="112" t="s">
        <v>2985</v>
      </c>
      <c r="D1090" s="112" t="s">
        <v>2979</v>
      </c>
    </row>
    <row r="1091" spans="1:4">
      <c r="A1091" s="158">
        <v>1080</v>
      </c>
      <c r="B1091" t="s">
        <v>3550</v>
      </c>
      <c r="C1091" s="112" t="s">
        <v>2986</v>
      </c>
      <c r="D1091" s="112" t="s">
        <v>2979</v>
      </c>
    </row>
    <row r="1092" spans="1:4">
      <c r="A1092" s="158">
        <v>1081</v>
      </c>
      <c r="B1092" t="s">
        <v>3550</v>
      </c>
      <c r="C1092" s="112" t="s">
        <v>2987</v>
      </c>
      <c r="D1092" s="112" t="s">
        <v>2979</v>
      </c>
    </row>
    <row r="1093" spans="1:4">
      <c r="A1093" s="158">
        <v>1082</v>
      </c>
      <c r="B1093" t="s">
        <v>3550</v>
      </c>
      <c r="C1093" s="112" t="s">
        <v>2988</v>
      </c>
      <c r="D1093" s="112" t="s">
        <v>2979</v>
      </c>
    </row>
    <row r="1094" spans="1:4">
      <c r="A1094" s="158">
        <v>1083</v>
      </c>
      <c r="B1094" t="s">
        <v>3550</v>
      </c>
      <c r="C1094" s="112" t="s">
        <v>2989</v>
      </c>
      <c r="D1094" s="112" t="s">
        <v>2979</v>
      </c>
    </row>
    <row r="1095" spans="1:4">
      <c r="A1095" s="158">
        <v>1084</v>
      </c>
      <c r="B1095" t="s">
        <v>3550</v>
      </c>
      <c r="C1095" s="112" t="s">
        <v>2990</v>
      </c>
      <c r="D1095" s="112" t="s">
        <v>2979</v>
      </c>
    </row>
    <row r="1096" spans="1:4">
      <c r="A1096" s="158">
        <v>1085</v>
      </c>
      <c r="B1096" t="s">
        <v>3550</v>
      </c>
      <c r="C1096" s="112" t="s">
        <v>2991</v>
      </c>
      <c r="D1096" s="112" t="s">
        <v>2979</v>
      </c>
    </row>
    <row r="1097" spans="1:4">
      <c r="A1097" s="158">
        <v>1086</v>
      </c>
      <c r="B1097" t="s">
        <v>3550</v>
      </c>
      <c r="C1097" s="112" t="s">
        <v>2992</v>
      </c>
      <c r="D1097" s="112" t="s">
        <v>2979</v>
      </c>
    </row>
    <row r="1098" spans="1:4">
      <c r="A1098" s="158">
        <v>1087</v>
      </c>
      <c r="B1098" t="s">
        <v>3550</v>
      </c>
      <c r="C1098" s="112" t="s">
        <v>2993</v>
      </c>
      <c r="D1098" s="112" t="s">
        <v>2979</v>
      </c>
    </row>
    <row r="1099" spans="1:4">
      <c r="A1099" s="158">
        <v>1088</v>
      </c>
      <c r="B1099" t="s">
        <v>3550</v>
      </c>
      <c r="C1099" s="112" t="s">
        <v>2994</v>
      </c>
      <c r="D1099" s="112" t="s">
        <v>2979</v>
      </c>
    </row>
    <row r="1100" spans="1:4">
      <c r="A1100" s="158">
        <v>1089</v>
      </c>
      <c r="B1100" t="s">
        <v>3550</v>
      </c>
      <c r="C1100" s="112" t="s">
        <v>2995</v>
      </c>
      <c r="D1100" s="112" t="s">
        <v>2979</v>
      </c>
    </row>
    <row r="1101" spans="1:4">
      <c r="A1101" s="158">
        <v>1090</v>
      </c>
      <c r="B1101" t="s">
        <v>3550</v>
      </c>
      <c r="C1101" s="112" t="s">
        <v>2996</v>
      </c>
      <c r="D1101" s="112" t="s">
        <v>2979</v>
      </c>
    </row>
    <row r="1102" spans="1:4">
      <c r="A1102" s="158">
        <v>1091</v>
      </c>
      <c r="B1102" t="s">
        <v>3550</v>
      </c>
      <c r="C1102" s="112" t="s">
        <v>2997</v>
      </c>
      <c r="D1102" s="112" t="s">
        <v>2979</v>
      </c>
    </row>
    <row r="1103" spans="1:4">
      <c r="A1103" s="158">
        <v>1092</v>
      </c>
      <c r="B1103" t="s">
        <v>3550</v>
      </c>
      <c r="C1103" s="112" t="s">
        <v>2998</v>
      </c>
      <c r="D1103" s="112" t="s">
        <v>2979</v>
      </c>
    </row>
    <row r="1104" spans="1:4">
      <c r="A1104" s="158">
        <v>1093</v>
      </c>
      <c r="B1104" t="s">
        <v>3550</v>
      </c>
      <c r="C1104" s="112" t="s">
        <v>2999</v>
      </c>
      <c r="D1104" s="112" t="s">
        <v>2979</v>
      </c>
    </row>
    <row r="1105" spans="1:4">
      <c r="A1105" s="158">
        <v>1094</v>
      </c>
      <c r="B1105" t="s">
        <v>3550</v>
      </c>
      <c r="C1105" s="112" t="s">
        <v>3000</v>
      </c>
      <c r="D1105" s="112" t="s">
        <v>2979</v>
      </c>
    </row>
    <row r="1106" spans="1:4">
      <c r="A1106" s="158">
        <v>1095</v>
      </c>
      <c r="B1106" t="s">
        <v>3550</v>
      </c>
      <c r="C1106" s="112" t="s">
        <v>3001</v>
      </c>
      <c r="D1106" s="112" t="s">
        <v>2979</v>
      </c>
    </row>
    <row r="1107" spans="1:4">
      <c r="A1107" s="158">
        <v>1096</v>
      </c>
      <c r="B1107" t="s">
        <v>3550</v>
      </c>
      <c r="C1107" s="112" t="s">
        <v>3002</v>
      </c>
      <c r="D1107" s="112" t="s">
        <v>2979</v>
      </c>
    </row>
    <row r="1108" spans="1:4">
      <c r="A1108" s="158">
        <v>1097</v>
      </c>
      <c r="B1108" t="s">
        <v>3550</v>
      </c>
      <c r="C1108" s="112" t="s">
        <v>3003</v>
      </c>
      <c r="D1108" s="112" t="s">
        <v>2979</v>
      </c>
    </row>
    <row r="1109" spans="1:4">
      <c r="A1109" s="158">
        <v>1098</v>
      </c>
      <c r="B1109" t="s">
        <v>3550</v>
      </c>
      <c r="C1109" s="112" t="s">
        <v>3004</v>
      </c>
      <c r="D1109" s="112" t="s">
        <v>2979</v>
      </c>
    </row>
    <row r="1110" spans="1:4">
      <c r="A1110" s="158">
        <v>1099</v>
      </c>
      <c r="B1110" t="s">
        <v>3550</v>
      </c>
      <c r="C1110" s="112" t="s">
        <v>3005</v>
      </c>
      <c r="D1110" s="112" t="s">
        <v>2979</v>
      </c>
    </row>
    <row r="1111" spans="1:4">
      <c r="A1111" s="158">
        <v>1100</v>
      </c>
      <c r="B1111" t="s">
        <v>3550</v>
      </c>
      <c r="C1111" s="112" t="s">
        <v>3006</v>
      </c>
      <c r="D1111" s="112" t="s">
        <v>2979</v>
      </c>
    </row>
    <row r="1112" spans="1:4">
      <c r="A1112" s="158">
        <v>1101</v>
      </c>
      <c r="B1112" t="s">
        <v>3550</v>
      </c>
      <c r="C1112" s="112" t="s">
        <v>3007</v>
      </c>
      <c r="D1112" s="112" t="s">
        <v>2979</v>
      </c>
    </row>
    <row r="1113" spans="1:4">
      <c r="A1113" s="158">
        <v>1102</v>
      </c>
      <c r="B1113" t="s">
        <v>3550</v>
      </c>
      <c r="C1113" s="112" t="s">
        <v>3008</v>
      </c>
      <c r="D1113" s="112" t="s">
        <v>2979</v>
      </c>
    </row>
    <row r="1114" spans="1:4">
      <c r="A1114" s="158">
        <v>1103</v>
      </c>
      <c r="B1114" t="s">
        <v>3550</v>
      </c>
      <c r="C1114" s="112" t="s">
        <v>3009</v>
      </c>
      <c r="D1114" s="112" t="s">
        <v>2979</v>
      </c>
    </row>
    <row r="1115" spans="1:4">
      <c r="A1115" s="158">
        <v>1104</v>
      </c>
      <c r="B1115" t="s">
        <v>3550</v>
      </c>
      <c r="C1115" s="112" t="s">
        <v>3010</v>
      </c>
      <c r="D1115" s="112" t="s">
        <v>2979</v>
      </c>
    </row>
    <row r="1116" spans="1:4">
      <c r="A1116" s="158">
        <v>1105</v>
      </c>
      <c r="B1116" t="s">
        <v>3550</v>
      </c>
      <c r="C1116" s="112" t="s">
        <v>3011</v>
      </c>
      <c r="D1116" s="112" t="s">
        <v>2979</v>
      </c>
    </row>
    <row r="1117" spans="1:4">
      <c r="A1117" s="158">
        <v>1106</v>
      </c>
      <c r="B1117" t="s">
        <v>3550</v>
      </c>
      <c r="C1117" s="112" t="s">
        <v>3012</v>
      </c>
      <c r="D1117" s="112" t="s">
        <v>2979</v>
      </c>
    </row>
    <row r="1118" spans="1:4">
      <c r="A1118" s="158">
        <v>1107</v>
      </c>
      <c r="B1118" t="s">
        <v>3550</v>
      </c>
      <c r="C1118" s="112" t="s">
        <v>3013</v>
      </c>
      <c r="D1118" s="112" t="s">
        <v>2979</v>
      </c>
    </row>
    <row r="1119" spans="1:4">
      <c r="A1119" s="158">
        <v>1108</v>
      </c>
      <c r="B1119" t="s">
        <v>3550</v>
      </c>
      <c r="C1119" s="112" t="s">
        <v>3014</v>
      </c>
      <c r="D1119" s="112" t="s">
        <v>2979</v>
      </c>
    </row>
    <row r="1120" spans="1:4">
      <c r="A1120" s="158">
        <v>1109</v>
      </c>
      <c r="B1120" t="s">
        <v>3550</v>
      </c>
      <c r="C1120" s="112" t="s">
        <v>3015</v>
      </c>
      <c r="D1120" s="112" t="s">
        <v>2979</v>
      </c>
    </row>
    <row r="1121" spans="1:4">
      <c r="A1121" s="158">
        <v>1110</v>
      </c>
      <c r="B1121" t="s">
        <v>3550</v>
      </c>
      <c r="C1121" s="112" t="s">
        <v>3016</v>
      </c>
      <c r="D1121" s="112" t="s">
        <v>2979</v>
      </c>
    </row>
    <row r="1122" spans="1:4">
      <c r="A1122" s="158">
        <v>1111</v>
      </c>
      <c r="B1122" t="s">
        <v>3550</v>
      </c>
      <c r="C1122" s="112" t="s">
        <v>3017</v>
      </c>
      <c r="D1122" s="112" t="s">
        <v>2979</v>
      </c>
    </row>
    <row r="1123" spans="1:4">
      <c r="A1123" s="158">
        <v>1112</v>
      </c>
      <c r="B1123" t="s">
        <v>3550</v>
      </c>
      <c r="C1123" s="112" t="s">
        <v>3018</v>
      </c>
      <c r="D1123" s="112" t="s">
        <v>2979</v>
      </c>
    </row>
    <row r="1124" spans="1:4">
      <c r="A1124" s="158">
        <v>1113</v>
      </c>
      <c r="B1124" t="s">
        <v>3550</v>
      </c>
      <c r="C1124" s="112" t="s">
        <v>3019</v>
      </c>
      <c r="D1124" s="112" t="s">
        <v>2979</v>
      </c>
    </row>
    <row r="1125" spans="1:4">
      <c r="A1125" s="158">
        <v>1114</v>
      </c>
      <c r="B1125" t="s">
        <v>3550</v>
      </c>
      <c r="C1125" s="112" t="s">
        <v>3020</v>
      </c>
      <c r="D1125" s="112" t="s">
        <v>2979</v>
      </c>
    </row>
    <row r="1126" spans="1:4">
      <c r="A1126" s="158">
        <v>1115</v>
      </c>
      <c r="B1126" t="s">
        <v>3550</v>
      </c>
      <c r="C1126" s="112" t="s">
        <v>2291</v>
      </c>
      <c r="D1126" s="112" t="s">
        <v>2979</v>
      </c>
    </row>
    <row r="1127" spans="1:4">
      <c r="A1127" s="158">
        <v>1116</v>
      </c>
      <c r="B1127" t="s">
        <v>3550</v>
      </c>
      <c r="C1127" s="112" t="s">
        <v>3021</v>
      </c>
      <c r="D1127" s="112" t="s">
        <v>2979</v>
      </c>
    </row>
    <row r="1128" spans="1:4">
      <c r="A1128" s="158">
        <v>1117</v>
      </c>
      <c r="B1128" t="s">
        <v>3550</v>
      </c>
      <c r="C1128" s="112" t="s">
        <v>3022</v>
      </c>
      <c r="D1128" s="112" t="s">
        <v>2979</v>
      </c>
    </row>
    <row r="1129" spans="1:4">
      <c r="A1129" s="158">
        <v>1118</v>
      </c>
      <c r="B1129" t="s">
        <v>3550</v>
      </c>
      <c r="C1129" s="112" t="s">
        <v>3023</v>
      </c>
      <c r="D1129" s="112" t="s">
        <v>2979</v>
      </c>
    </row>
    <row r="1130" spans="1:4">
      <c r="A1130" s="158">
        <v>1119</v>
      </c>
      <c r="B1130" t="s">
        <v>3550</v>
      </c>
      <c r="C1130" s="112" t="s">
        <v>3024</v>
      </c>
      <c r="D1130" s="112" t="s">
        <v>2979</v>
      </c>
    </row>
    <row r="1131" spans="1:4">
      <c r="A1131" s="158">
        <v>1120</v>
      </c>
      <c r="B1131" t="s">
        <v>3550</v>
      </c>
      <c r="C1131" s="112" t="s">
        <v>3025</v>
      </c>
      <c r="D1131" s="112" t="s">
        <v>2979</v>
      </c>
    </row>
    <row r="1132" spans="1:4">
      <c r="A1132" s="158">
        <v>1121</v>
      </c>
      <c r="B1132" t="s">
        <v>3550</v>
      </c>
      <c r="C1132" s="112" t="s">
        <v>3026</v>
      </c>
      <c r="D1132" s="112" t="s">
        <v>2979</v>
      </c>
    </row>
    <row r="1133" spans="1:4">
      <c r="A1133" s="158">
        <v>1122</v>
      </c>
      <c r="B1133" t="s">
        <v>3550</v>
      </c>
      <c r="C1133" s="112" t="s">
        <v>3027</v>
      </c>
      <c r="D1133" s="112" t="s">
        <v>2979</v>
      </c>
    </row>
    <row r="1134" spans="1:4">
      <c r="A1134" s="158">
        <v>1123</v>
      </c>
      <c r="B1134" t="s">
        <v>3550</v>
      </c>
      <c r="C1134" s="112" t="s">
        <v>3028</v>
      </c>
      <c r="D1134" s="112" t="s">
        <v>2979</v>
      </c>
    </row>
    <row r="1135" spans="1:4">
      <c r="A1135" s="158">
        <v>1124</v>
      </c>
      <c r="B1135" t="s">
        <v>3550</v>
      </c>
      <c r="C1135" s="112" t="s">
        <v>3029</v>
      </c>
      <c r="D1135" s="112" t="s">
        <v>2979</v>
      </c>
    </row>
    <row r="1136" spans="1:4">
      <c r="A1136" s="158">
        <v>1125</v>
      </c>
      <c r="B1136" t="s">
        <v>3550</v>
      </c>
      <c r="C1136" s="112" t="s">
        <v>3030</v>
      </c>
      <c r="D1136" s="112" t="s">
        <v>2979</v>
      </c>
    </row>
    <row r="1137" spans="1:4">
      <c r="A1137" s="158">
        <v>1126</v>
      </c>
      <c r="B1137" t="s">
        <v>3550</v>
      </c>
      <c r="C1137" s="112" t="s">
        <v>3031</v>
      </c>
      <c r="D1137" s="112" t="s">
        <v>2979</v>
      </c>
    </row>
    <row r="1138" spans="1:4">
      <c r="A1138" s="158">
        <v>1127</v>
      </c>
      <c r="B1138" t="s">
        <v>3550</v>
      </c>
      <c r="C1138" s="112" t="s">
        <v>3032</v>
      </c>
      <c r="D1138" s="112" t="s">
        <v>2979</v>
      </c>
    </row>
    <row r="1139" spans="1:4">
      <c r="A1139" s="158">
        <v>1128</v>
      </c>
      <c r="B1139" t="s">
        <v>3550</v>
      </c>
      <c r="C1139" s="112" t="s">
        <v>3033</v>
      </c>
      <c r="D1139" s="112" t="s">
        <v>2979</v>
      </c>
    </row>
    <row r="1140" spans="1:4">
      <c r="A1140" s="158">
        <v>1129</v>
      </c>
      <c r="B1140" t="s">
        <v>3550</v>
      </c>
      <c r="C1140" s="112" t="s">
        <v>3034</v>
      </c>
      <c r="D1140" s="112" t="s">
        <v>2979</v>
      </c>
    </row>
    <row r="1141" spans="1:4">
      <c r="A1141" s="158">
        <v>1130</v>
      </c>
      <c r="B1141" t="s">
        <v>3550</v>
      </c>
      <c r="C1141" s="112" t="s">
        <v>3035</v>
      </c>
      <c r="D1141" s="112" t="s">
        <v>2979</v>
      </c>
    </row>
    <row r="1142" spans="1:4">
      <c r="A1142" s="158">
        <v>1131</v>
      </c>
      <c r="B1142" t="s">
        <v>3550</v>
      </c>
      <c r="C1142" s="112" t="s">
        <v>3036</v>
      </c>
      <c r="D1142" s="112" t="s">
        <v>2979</v>
      </c>
    </row>
    <row r="1143" spans="1:4">
      <c r="A1143" s="158">
        <v>1132</v>
      </c>
      <c r="B1143" t="s">
        <v>3550</v>
      </c>
      <c r="C1143" s="112" t="s">
        <v>3037</v>
      </c>
      <c r="D1143" s="112" t="s">
        <v>2979</v>
      </c>
    </row>
    <row r="1144" spans="1:4">
      <c r="A1144" s="158">
        <v>1133</v>
      </c>
      <c r="B1144" t="s">
        <v>3550</v>
      </c>
      <c r="C1144" s="112" t="s">
        <v>3038</v>
      </c>
      <c r="D1144" s="112" t="s">
        <v>2979</v>
      </c>
    </row>
    <row r="1145" spans="1:4">
      <c r="A1145" s="158">
        <v>1134</v>
      </c>
      <c r="B1145" t="s">
        <v>3550</v>
      </c>
      <c r="C1145" s="112" t="s">
        <v>3039</v>
      </c>
      <c r="D1145" s="112" t="s">
        <v>2979</v>
      </c>
    </row>
    <row r="1146" spans="1:4">
      <c r="A1146" s="158">
        <v>1135</v>
      </c>
      <c r="B1146" t="s">
        <v>3550</v>
      </c>
      <c r="C1146" s="112" t="s">
        <v>3040</v>
      </c>
      <c r="D1146" s="112" t="s">
        <v>2979</v>
      </c>
    </row>
    <row r="1147" spans="1:4">
      <c r="A1147" s="158">
        <v>1136</v>
      </c>
      <c r="B1147" t="s">
        <v>3550</v>
      </c>
      <c r="C1147" s="112" t="s">
        <v>3041</v>
      </c>
      <c r="D1147" s="112" t="s">
        <v>2979</v>
      </c>
    </row>
    <row r="1148" spans="1:4">
      <c r="A1148" s="158">
        <v>1137</v>
      </c>
      <c r="B1148" t="s">
        <v>3550</v>
      </c>
      <c r="C1148" s="112" t="s">
        <v>3042</v>
      </c>
      <c r="D1148" s="112" t="s">
        <v>2979</v>
      </c>
    </row>
    <row r="1149" spans="1:4">
      <c r="A1149" s="158">
        <v>1138</v>
      </c>
      <c r="B1149" t="s">
        <v>3550</v>
      </c>
      <c r="C1149" s="112" t="s">
        <v>3043</v>
      </c>
      <c r="D1149" s="112" t="s">
        <v>2979</v>
      </c>
    </row>
    <row r="1150" spans="1:4">
      <c r="A1150" s="158">
        <v>1139</v>
      </c>
      <c r="B1150" t="s">
        <v>3550</v>
      </c>
      <c r="C1150" s="112" t="s">
        <v>3044</v>
      </c>
      <c r="D1150" s="112" t="s">
        <v>2979</v>
      </c>
    </row>
    <row r="1151" spans="1:4">
      <c r="A1151" s="158">
        <v>1140</v>
      </c>
      <c r="B1151" t="s">
        <v>3550</v>
      </c>
      <c r="C1151" s="112" t="s">
        <v>3045</v>
      </c>
      <c r="D1151" s="112" t="s">
        <v>2979</v>
      </c>
    </row>
    <row r="1152" spans="1:4">
      <c r="A1152" s="158">
        <v>1141</v>
      </c>
      <c r="B1152" t="s">
        <v>3550</v>
      </c>
      <c r="C1152" s="112" t="s">
        <v>3046</v>
      </c>
      <c r="D1152" s="112" t="s">
        <v>2979</v>
      </c>
    </row>
    <row r="1153" spans="1:4">
      <c r="A1153" s="158">
        <v>1142</v>
      </c>
      <c r="B1153" t="s">
        <v>3550</v>
      </c>
      <c r="C1153" s="112" t="s">
        <v>3047</v>
      </c>
      <c r="D1153" s="112" t="s">
        <v>2979</v>
      </c>
    </row>
    <row r="1154" spans="1:4">
      <c r="A1154" s="158">
        <v>1143</v>
      </c>
      <c r="B1154" t="s">
        <v>3551</v>
      </c>
      <c r="C1154" s="112" t="s">
        <v>3048</v>
      </c>
      <c r="D1154" s="112" t="s">
        <v>1296</v>
      </c>
    </row>
    <row r="1155" spans="1:4">
      <c r="A1155" s="158">
        <v>1144</v>
      </c>
      <c r="B1155" t="s">
        <v>3551</v>
      </c>
      <c r="C1155" s="112" t="s">
        <v>3049</v>
      </c>
      <c r="D1155" s="112" t="s">
        <v>1296</v>
      </c>
    </row>
    <row r="1156" spans="1:4">
      <c r="A1156" s="158">
        <v>1145</v>
      </c>
      <c r="B1156" t="s">
        <v>3551</v>
      </c>
      <c r="C1156" s="112" t="s">
        <v>3050</v>
      </c>
      <c r="D1156" s="112" t="s">
        <v>1296</v>
      </c>
    </row>
    <row r="1157" spans="1:4">
      <c r="A1157" s="158">
        <v>1146</v>
      </c>
      <c r="B1157" t="s">
        <v>3551</v>
      </c>
      <c r="C1157" s="112" t="s">
        <v>3051</v>
      </c>
      <c r="D1157" s="112" t="s">
        <v>1296</v>
      </c>
    </row>
    <row r="1158" spans="1:4">
      <c r="A1158" s="158">
        <v>1147</v>
      </c>
      <c r="B1158" t="s">
        <v>3551</v>
      </c>
      <c r="C1158" s="112" t="s">
        <v>3052</v>
      </c>
      <c r="D1158" s="112" t="s">
        <v>1296</v>
      </c>
    </row>
    <row r="1159" spans="1:4">
      <c r="A1159" s="158">
        <v>1148</v>
      </c>
      <c r="B1159" t="s">
        <v>3551</v>
      </c>
      <c r="C1159" s="112" t="s">
        <v>3053</v>
      </c>
      <c r="D1159" s="112" t="s">
        <v>1296</v>
      </c>
    </row>
    <row r="1160" spans="1:4">
      <c r="A1160" s="158">
        <v>1149</v>
      </c>
      <c r="B1160" t="s">
        <v>3551</v>
      </c>
      <c r="C1160" s="112" t="s">
        <v>3054</v>
      </c>
      <c r="D1160" s="112" t="s">
        <v>1296</v>
      </c>
    </row>
    <row r="1161" spans="1:4">
      <c r="A1161" s="158">
        <v>1150</v>
      </c>
      <c r="B1161" t="s">
        <v>3551</v>
      </c>
      <c r="C1161" s="112" t="s">
        <v>3055</v>
      </c>
      <c r="D1161" s="112" t="s">
        <v>1296</v>
      </c>
    </row>
    <row r="1162" spans="1:4">
      <c r="A1162" s="158">
        <v>1151</v>
      </c>
      <c r="B1162" t="s">
        <v>3551</v>
      </c>
      <c r="C1162" s="112" t="s">
        <v>3056</v>
      </c>
      <c r="D1162" s="112" t="s">
        <v>1296</v>
      </c>
    </row>
    <row r="1163" spans="1:4">
      <c r="A1163" s="158">
        <v>1152</v>
      </c>
      <c r="B1163" t="s">
        <v>3551</v>
      </c>
      <c r="C1163" s="112" t="s">
        <v>3057</v>
      </c>
      <c r="D1163" s="112" t="s">
        <v>1296</v>
      </c>
    </row>
    <row r="1164" spans="1:4">
      <c r="A1164" s="158">
        <v>1153</v>
      </c>
      <c r="B1164" t="s">
        <v>3551</v>
      </c>
      <c r="C1164" s="112" t="s">
        <v>3058</v>
      </c>
      <c r="D1164" s="112" t="s">
        <v>1296</v>
      </c>
    </row>
    <row r="1165" spans="1:4">
      <c r="A1165" s="158">
        <v>1154</v>
      </c>
      <c r="B1165" t="s">
        <v>3551</v>
      </c>
      <c r="C1165" s="112" t="s">
        <v>3059</v>
      </c>
      <c r="D1165" s="112" t="s">
        <v>1296</v>
      </c>
    </row>
    <row r="1166" spans="1:4">
      <c r="A1166" s="158">
        <v>1155</v>
      </c>
      <c r="B1166" t="s">
        <v>3551</v>
      </c>
      <c r="C1166" s="112" t="s">
        <v>3060</v>
      </c>
      <c r="D1166" s="112" t="s">
        <v>1296</v>
      </c>
    </row>
    <row r="1167" spans="1:4">
      <c r="A1167" s="158">
        <v>1156</v>
      </c>
      <c r="B1167" t="s">
        <v>3551</v>
      </c>
      <c r="C1167" s="112" t="s">
        <v>3061</v>
      </c>
      <c r="D1167" s="112" t="s">
        <v>1296</v>
      </c>
    </row>
    <row r="1168" spans="1:4">
      <c r="A1168" s="158">
        <v>1157</v>
      </c>
      <c r="B1168" t="s">
        <v>3551</v>
      </c>
      <c r="C1168" s="112" t="s">
        <v>3062</v>
      </c>
      <c r="D1168" s="112" t="s">
        <v>1296</v>
      </c>
    </row>
    <row r="1169" spans="1:4">
      <c r="A1169" s="158">
        <v>1158</v>
      </c>
      <c r="B1169" t="s">
        <v>3551</v>
      </c>
      <c r="C1169" s="112" t="s">
        <v>3063</v>
      </c>
      <c r="D1169" s="112" t="s">
        <v>1296</v>
      </c>
    </row>
    <row r="1170" spans="1:4">
      <c r="A1170" s="158">
        <v>1159</v>
      </c>
      <c r="B1170" t="s">
        <v>3551</v>
      </c>
      <c r="C1170" s="112" t="s">
        <v>3064</v>
      </c>
      <c r="D1170" s="112" t="s">
        <v>1296</v>
      </c>
    </row>
    <row r="1171" spans="1:4">
      <c r="A1171" s="158">
        <v>1160</v>
      </c>
      <c r="B1171" t="s">
        <v>3551</v>
      </c>
      <c r="C1171" s="112" t="s">
        <v>3065</v>
      </c>
      <c r="D1171" s="112" t="s">
        <v>1296</v>
      </c>
    </row>
    <row r="1172" spans="1:4">
      <c r="A1172" s="158">
        <v>1161</v>
      </c>
      <c r="B1172" t="s">
        <v>3551</v>
      </c>
      <c r="C1172" s="112" t="s">
        <v>3066</v>
      </c>
      <c r="D1172" s="112" t="s">
        <v>1296</v>
      </c>
    </row>
    <row r="1173" spans="1:4">
      <c r="A1173" s="158">
        <v>1162</v>
      </c>
      <c r="B1173" t="s">
        <v>3551</v>
      </c>
      <c r="C1173" s="112" t="s">
        <v>3067</v>
      </c>
      <c r="D1173" s="112" t="s">
        <v>1296</v>
      </c>
    </row>
    <row r="1174" spans="1:4">
      <c r="A1174" s="158">
        <v>1163</v>
      </c>
      <c r="B1174" t="s">
        <v>3551</v>
      </c>
      <c r="C1174" s="112" t="s">
        <v>3068</v>
      </c>
      <c r="D1174" s="112" t="s">
        <v>1296</v>
      </c>
    </row>
    <row r="1175" spans="1:4">
      <c r="A1175" s="158">
        <v>1164</v>
      </c>
      <c r="B1175" t="s">
        <v>3551</v>
      </c>
      <c r="C1175" s="112" t="s">
        <v>3069</v>
      </c>
      <c r="D1175" s="112" t="s">
        <v>1296</v>
      </c>
    </row>
    <row r="1176" spans="1:4">
      <c r="A1176" s="158">
        <v>1165</v>
      </c>
      <c r="B1176" t="s">
        <v>3551</v>
      </c>
      <c r="C1176" s="112" t="s">
        <v>3070</v>
      </c>
      <c r="D1176" s="112" t="s">
        <v>1296</v>
      </c>
    </row>
    <row r="1177" spans="1:4">
      <c r="A1177" s="158">
        <v>1166</v>
      </c>
      <c r="B1177" t="s">
        <v>3551</v>
      </c>
      <c r="C1177" s="112" t="s">
        <v>3071</v>
      </c>
      <c r="D1177" s="112" t="s">
        <v>1296</v>
      </c>
    </row>
    <row r="1178" spans="1:4">
      <c r="A1178" s="158">
        <v>1167</v>
      </c>
      <c r="B1178" t="s">
        <v>3551</v>
      </c>
      <c r="C1178" s="112" t="s">
        <v>3072</v>
      </c>
      <c r="D1178" s="112" t="s">
        <v>1296</v>
      </c>
    </row>
    <row r="1179" spans="1:4">
      <c r="A1179" s="158">
        <v>1168</v>
      </c>
      <c r="B1179" t="s">
        <v>3551</v>
      </c>
      <c r="C1179" s="112" t="s">
        <v>3073</v>
      </c>
      <c r="D1179" s="112" t="s">
        <v>1296</v>
      </c>
    </row>
    <row r="1180" spans="1:4">
      <c r="A1180" s="158">
        <v>1169</v>
      </c>
      <c r="B1180" t="s">
        <v>3552</v>
      </c>
      <c r="C1180" s="112" t="s">
        <v>3074</v>
      </c>
      <c r="D1180" s="112" t="s">
        <v>1311</v>
      </c>
    </row>
    <row r="1181" spans="1:4">
      <c r="A1181" s="158">
        <v>1170</v>
      </c>
      <c r="B1181" t="s">
        <v>3552</v>
      </c>
      <c r="C1181" s="112" t="s">
        <v>3075</v>
      </c>
      <c r="D1181" s="112" t="s">
        <v>1311</v>
      </c>
    </row>
    <row r="1182" spans="1:4">
      <c r="A1182" s="158">
        <v>1171</v>
      </c>
      <c r="B1182" t="s">
        <v>3552</v>
      </c>
      <c r="C1182" s="112" t="s">
        <v>3076</v>
      </c>
      <c r="D1182" s="112" t="s">
        <v>1311</v>
      </c>
    </row>
    <row r="1183" spans="1:4">
      <c r="A1183" s="158">
        <v>1172</v>
      </c>
      <c r="B1183" t="s">
        <v>3552</v>
      </c>
      <c r="C1183" s="112" t="s">
        <v>3077</v>
      </c>
      <c r="D1183" s="112" t="s">
        <v>1311</v>
      </c>
    </row>
    <row r="1184" spans="1:4">
      <c r="A1184" s="158">
        <v>1173</v>
      </c>
      <c r="B1184" t="s">
        <v>3552</v>
      </c>
      <c r="C1184" s="112" t="s">
        <v>3078</v>
      </c>
      <c r="D1184" s="112" t="s">
        <v>1311</v>
      </c>
    </row>
    <row r="1185" spans="1:4">
      <c r="A1185" s="158">
        <v>1174</v>
      </c>
      <c r="B1185" t="s">
        <v>3552</v>
      </c>
      <c r="C1185" s="112" t="s">
        <v>3079</v>
      </c>
      <c r="D1185" s="112" t="s">
        <v>1311</v>
      </c>
    </row>
    <row r="1186" spans="1:4">
      <c r="A1186" s="158">
        <v>1175</v>
      </c>
      <c r="B1186" t="s">
        <v>3552</v>
      </c>
      <c r="C1186" s="112" t="s">
        <v>3080</v>
      </c>
      <c r="D1186" s="112" t="s">
        <v>1311</v>
      </c>
    </row>
    <row r="1187" spans="1:4">
      <c r="A1187" s="158">
        <v>1176</v>
      </c>
      <c r="B1187" t="s">
        <v>3552</v>
      </c>
      <c r="C1187" s="112" t="s">
        <v>3081</v>
      </c>
      <c r="D1187" s="112" t="s">
        <v>1311</v>
      </c>
    </row>
    <row r="1188" spans="1:4">
      <c r="A1188" s="158">
        <v>1177</v>
      </c>
      <c r="B1188" t="s">
        <v>3552</v>
      </c>
      <c r="C1188" s="112" t="s">
        <v>3082</v>
      </c>
      <c r="D1188" s="112" t="s">
        <v>1311</v>
      </c>
    </row>
    <row r="1189" spans="1:4">
      <c r="A1189" s="158">
        <v>1178</v>
      </c>
      <c r="B1189" t="s">
        <v>3552</v>
      </c>
      <c r="C1189" s="112" t="s">
        <v>3083</v>
      </c>
      <c r="D1189" s="112" t="s">
        <v>1311</v>
      </c>
    </row>
    <row r="1190" spans="1:4">
      <c r="A1190" s="158">
        <v>1179</v>
      </c>
      <c r="B1190" t="s">
        <v>3552</v>
      </c>
      <c r="C1190" s="112" t="s">
        <v>3084</v>
      </c>
      <c r="D1190" s="112" t="s">
        <v>1311</v>
      </c>
    </row>
    <row r="1191" spans="1:4">
      <c r="A1191" s="158">
        <v>1180</v>
      </c>
      <c r="B1191" t="s">
        <v>3552</v>
      </c>
      <c r="C1191" s="112" t="s">
        <v>3085</v>
      </c>
      <c r="D1191" s="112" t="s">
        <v>1311</v>
      </c>
    </row>
    <row r="1192" spans="1:4">
      <c r="A1192" s="158">
        <v>1181</v>
      </c>
      <c r="B1192" t="s">
        <v>3552</v>
      </c>
      <c r="C1192" s="112" t="s">
        <v>3086</v>
      </c>
      <c r="D1192" s="112" t="s">
        <v>1311</v>
      </c>
    </row>
    <row r="1193" spans="1:4">
      <c r="A1193" s="158">
        <v>1182</v>
      </c>
      <c r="B1193" t="s">
        <v>3552</v>
      </c>
      <c r="C1193" s="112" t="s">
        <v>3087</v>
      </c>
      <c r="D1193" s="112" t="s">
        <v>1311</v>
      </c>
    </row>
    <row r="1194" spans="1:4">
      <c r="A1194" s="158">
        <v>1183</v>
      </c>
      <c r="B1194" t="s">
        <v>3552</v>
      </c>
      <c r="C1194" s="112" t="s">
        <v>3088</v>
      </c>
      <c r="D1194" s="112" t="s">
        <v>1311</v>
      </c>
    </row>
    <row r="1195" spans="1:4">
      <c r="A1195" s="158">
        <v>1184</v>
      </c>
      <c r="B1195" t="s">
        <v>3552</v>
      </c>
      <c r="C1195" s="112" t="s">
        <v>3089</v>
      </c>
      <c r="D1195" s="112" t="s">
        <v>1311</v>
      </c>
    </row>
    <row r="1196" spans="1:4">
      <c r="A1196" s="158">
        <v>1185</v>
      </c>
      <c r="B1196" t="s">
        <v>3553</v>
      </c>
      <c r="C1196" s="112" t="s">
        <v>3090</v>
      </c>
      <c r="D1196" s="112" t="s">
        <v>1325</v>
      </c>
    </row>
    <row r="1197" spans="1:4">
      <c r="A1197" s="158">
        <v>1186</v>
      </c>
      <c r="B1197" t="s">
        <v>3553</v>
      </c>
      <c r="C1197" s="112" t="s">
        <v>3091</v>
      </c>
      <c r="D1197" s="112" t="s">
        <v>1325</v>
      </c>
    </row>
    <row r="1198" spans="1:4">
      <c r="A1198" s="158">
        <v>1187</v>
      </c>
      <c r="B1198" t="s">
        <v>3553</v>
      </c>
      <c r="C1198" s="112" t="s">
        <v>3092</v>
      </c>
      <c r="D1198" s="112" t="s">
        <v>1325</v>
      </c>
    </row>
    <row r="1199" spans="1:4">
      <c r="A1199" s="158">
        <v>1188</v>
      </c>
      <c r="B1199" t="s">
        <v>3553</v>
      </c>
      <c r="C1199" s="112" t="s">
        <v>3093</v>
      </c>
      <c r="D1199" s="112" t="s">
        <v>1325</v>
      </c>
    </row>
    <row r="1200" spans="1:4">
      <c r="A1200" s="158">
        <v>1189</v>
      </c>
      <c r="B1200" t="s">
        <v>3553</v>
      </c>
      <c r="C1200" s="112" t="s">
        <v>3094</v>
      </c>
      <c r="D1200" s="112" t="s">
        <v>1325</v>
      </c>
    </row>
    <row r="1201" spans="1:4">
      <c r="A1201" s="158">
        <v>1190</v>
      </c>
      <c r="B1201" t="s">
        <v>3553</v>
      </c>
      <c r="C1201" s="112" t="s">
        <v>3095</v>
      </c>
      <c r="D1201" s="112" t="s">
        <v>1325</v>
      </c>
    </row>
    <row r="1202" spans="1:4">
      <c r="A1202" s="158">
        <v>1191</v>
      </c>
      <c r="B1202" t="s">
        <v>3553</v>
      </c>
      <c r="C1202" s="112" t="s">
        <v>3096</v>
      </c>
      <c r="D1202" s="112" t="s">
        <v>1325</v>
      </c>
    </row>
    <row r="1203" spans="1:4">
      <c r="A1203" s="158">
        <v>1192</v>
      </c>
      <c r="B1203" t="s">
        <v>3553</v>
      </c>
      <c r="C1203" s="112" t="s">
        <v>3097</v>
      </c>
      <c r="D1203" s="112" t="s">
        <v>1325</v>
      </c>
    </row>
    <row r="1204" spans="1:4">
      <c r="A1204" s="158">
        <v>1193</v>
      </c>
      <c r="B1204" t="s">
        <v>3553</v>
      </c>
      <c r="C1204" s="112" t="s">
        <v>3098</v>
      </c>
      <c r="D1204" s="112" t="s">
        <v>1325</v>
      </c>
    </row>
    <row r="1205" spans="1:4">
      <c r="A1205" s="158">
        <v>1194</v>
      </c>
      <c r="B1205" t="s">
        <v>3553</v>
      </c>
      <c r="C1205" s="112" t="s">
        <v>3099</v>
      </c>
      <c r="D1205" s="112" t="s">
        <v>1325</v>
      </c>
    </row>
    <row r="1206" spans="1:4">
      <c r="A1206" s="158">
        <v>1195</v>
      </c>
      <c r="B1206" t="s">
        <v>3553</v>
      </c>
      <c r="C1206" s="112" t="s">
        <v>3100</v>
      </c>
      <c r="D1206" s="112" t="s">
        <v>1325</v>
      </c>
    </row>
    <row r="1207" spans="1:4">
      <c r="A1207" s="158">
        <v>1196</v>
      </c>
      <c r="B1207" t="s">
        <v>3553</v>
      </c>
      <c r="C1207" s="112" t="s">
        <v>3101</v>
      </c>
      <c r="D1207" s="112" t="s">
        <v>1325</v>
      </c>
    </row>
    <row r="1208" spans="1:4">
      <c r="A1208" s="158">
        <v>1197</v>
      </c>
      <c r="B1208" t="s">
        <v>3553</v>
      </c>
      <c r="C1208" s="112" t="s">
        <v>3102</v>
      </c>
      <c r="D1208" s="112" t="s">
        <v>1325</v>
      </c>
    </row>
    <row r="1209" spans="1:4">
      <c r="A1209" s="158">
        <v>1198</v>
      </c>
      <c r="B1209" t="s">
        <v>3553</v>
      </c>
      <c r="C1209" s="112" t="s">
        <v>3103</v>
      </c>
      <c r="D1209" s="112" t="s">
        <v>1325</v>
      </c>
    </row>
    <row r="1210" spans="1:4">
      <c r="A1210" s="158">
        <v>1199</v>
      </c>
      <c r="B1210" t="s">
        <v>3553</v>
      </c>
      <c r="C1210" s="112" t="s">
        <v>3104</v>
      </c>
      <c r="D1210" s="112" t="s">
        <v>1325</v>
      </c>
    </row>
    <row r="1211" spans="1:4">
      <c r="A1211" s="158">
        <v>1200</v>
      </c>
      <c r="B1211" t="s">
        <v>3553</v>
      </c>
      <c r="C1211" s="112" t="s">
        <v>3105</v>
      </c>
      <c r="D1211" s="112" t="s">
        <v>1325</v>
      </c>
    </row>
    <row r="1212" spans="1:4">
      <c r="A1212" s="158">
        <v>1201</v>
      </c>
      <c r="B1212" t="s">
        <v>3553</v>
      </c>
      <c r="C1212" s="112" t="s">
        <v>3106</v>
      </c>
      <c r="D1212" s="112" t="s">
        <v>1325</v>
      </c>
    </row>
    <row r="1213" spans="1:4">
      <c r="A1213" s="158">
        <v>1202</v>
      </c>
      <c r="B1213" t="s">
        <v>3553</v>
      </c>
      <c r="C1213" s="112" t="s">
        <v>3107</v>
      </c>
      <c r="D1213" s="112" t="s">
        <v>1325</v>
      </c>
    </row>
    <row r="1214" spans="1:4">
      <c r="A1214" s="158">
        <v>1203</v>
      </c>
      <c r="B1214" t="s">
        <v>3553</v>
      </c>
      <c r="C1214" s="112" t="s">
        <v>3108</v>
      </c>
      <c r="D1214" s="112" t="s">
        <v>1325</v>
      </c>
    </row>
    <row r="1215" spans="1:4">
      <c r="A1215" s="158">
        <v>1204</v>
      </c>
      <c r="B1215" t="s">
        <v>3553</v>
      </c>
      <c r="C1215" s="112" t="s">
        <v>3109</v>
      </c>
      <c r="D1215" s="112" t="s">
        <v>1325</v>
      </c>
    </row>
    <row r="1216" spans="1:4">
      <c r="A1216" s="158">
        <v>1205</v>
      </c>
      <c r="B1216" t="s">
        <v>3553</v>
      </c>
      <c r="C1216" s="112" t="s">
        <v>3110</v>
      </c>
      <c r="D1216" s="112" t="s">
        <v>1325</v>
      </c>
    </row>
    <row r="1217" spans="1:4">
      <c r="A1217" s="158">
        <v>1206</v>
      </c>
      <c r="B1217" t="s">
        <v>3553</v>
      </c>
      <c r="C1217" s="112" t="s">
        <v>3111</v>
      </c>
      <c r="D1217" s="112" t="s">
        <v>1325</v>
      </c>
    </row>
    <row r="1218" spans="1:4">
      <c r="A1218" s="158">
        <v>1207</v>
      </c>
      <c r="B1218" t="s">
        <v>3553</v>
      </c>
      <c r="C1218" s="112" t="s">
        <v>3112</v>
      </c>
      <c r="D1218" s="112" t="s">
        <v>1325</v>
      </c>
    </row>
    <row r="1219" spans="1:4">
      <c r="A1219" s="158">
        <v>1208</v>
      </c>
      <c r="B1219" t="s">
        <v>3553</v>
      </c>
      <c r="C1219" s="112" t="s">
        <v>3113</v>
      </c>
      <c r="D1219" s="112" t="s">
        <v>1325</v>
      </c>
    </row>
    <row r="1220" spans="1:4">
      <c r="A1220" s="158">
        <v>1209</v>
      </c>
      <c r="B1220" t="s">
        <v>3553</v>
      </c>
      <c r="C1220" s="112" t="s">
        <v>3114</v>
      </c>
      <c r="D1220" s="112" t="s">
        <v>1325</v>
      </c>
    </row>
    <row r="1221" spans="1:4">
      <c r="A1221" s="158">
        <v>1210</v>
      </c>
      <c r="B1221" t="s">
        <v>3553</v>
      </c>
      <c r="C1221" s="112" t="s">
        <v>3115</v>
      </c>
      <c r="D1221" s="112" t="s">
        <v>1325</v>
      </c>
    </row>
    <row r="1222" spans="1:4">
      <c r="A1222" s="158">
        <v>1211</v>
      </c>
      <c r="B1222" t="s">
        <v>3553</v>
      </c>
      <c r="C1222" s="112" t="s">
        <v>3116</v>
      </c>
      <c r="D1222" s="112" t="s">
        <v>1325</v>
      </c>
    </row>
    <row r="1223" spans="1:4">
      <c r="A1223" s="158">
        <v>1212</v>
      </c>
      <c r="B1223" t="s">
        <v>3553</v>
      </c>
      <c r="C1223" s="112" t="s">
        <v>3117</v>
      </c>
      <c r="D1223" s="112" t="s">
        <v>1325</v>
      </c>
    </row>
    <row r="1224" spans="1:4">
      <c r="A1224" s="158">
        <v>1213</v>
      </c>
      <c r="B1224" t="s">
        <v>3553</v>
      </c>
      <c r="C1224" s="112" t="s">
        <v>3118</v>
      </c>
      <c r="D1224" s="112" t="s">
        <v>1325</v>
      </c>
    </row>
    <row r="1225" spans="1:4">
      <c r="A1225" s="158">
        <v>1214</v>
      </c>
      <c r="B1225" t="s">
        <v>3553</v>
      </c>
      <c r="C1225" s="112" t="s">
        <v>3119</v>
      </c>
      <c r="D1225" s="112" t="s">
        <v>1325</v>
      </c>
    </row>
    <row r="1226" spans="1:4">
      <c r="A1226" s="158">
        <v>1215</v>
      </c>
      <c r="B1226" t="s">
        <v>3553</v>
      </c>
      <c r="C1226" s="112" t="s">
        <v>3120</v>
      </c>
      <c r="D1226" s="112" t="s">
        <v>1325</v>
      </c>
    </row>
    <row r="1227" spans="1:4">
      <c r="A1227" s="158">
        <v>1216</v>
      </c>
      <c r="B1227" t="s">
        <v>3553</v>
      </c>
      <c r="C1227" s="112" t="s">
        <v>3121</v>
      </c>
      <c r="D1227" s="112" t="s">
        <v>1325</v>
      </c>
    </row>
    <row r="1228" spans="1:4">
      <c r="A1228" s="158">
        <v>1217</v>
      </c>
      <c r="B1228" t="s">
        <v>3553</v>
      </c>
      <c r="C1228" s="112" t="s">
        <v>3122</v>
      </c>
      <c r="D1228" s="112" t="s">
        <v>1325</v>
      </c>
    </row>
    <row r="1229" spans="1:4">
      <c r="A1229" s="158">
        <v>1218</v>
      </c>
      <c r="B1229" t="s">
        <v>3553</v>
      </c>
      <c r="C1229" s="112" t="s">
        <v>3123</v>
      </c>
      <c r="D1229" s="112" t="s">
        <v>1325</v>
      </c>
    </row>
    <row r="1230" spans="1:4">
      <c r="A1230" s="158">
        <v>1219</v>
      </c>
      <c r="B1230" t="s">
        <v>3554</v>
      </c>
      <c r="C1230" s="112" t="s">
        <v>3124</v>
      </c>
      <c r="D1230" s="112" t="s">
        <v>3125</v>
      </c>
    </row>
    <row r="1231" spans="1:4">
      <c r="A1231" s="158">
        <v>1220</v>
      </c>
      <c r="B1231" t="s">
        <v>3554</v>
      </c>
      <c r="C1231" s="112" t="s">
        <v>3126</v>
      </c>
      <c r="D1231" s="112" t="s">
        <v>3125</v>
      </c>
    </row>
    <row r="1232" spans="1:4">
      <c r="A1232" s="158">
        <v>1221</v>
      </c>
      <c r="B1232" t="s">
        <v>3554</v>
      </c>
      <c r="C1232" s="112" t="s">
        <v>3127</v>
      </c>
      <c r="D1232" s="112" t="s">
        <v>3125</v>
      </c>
    </row>
    <row r="1233" spans="1:4">
      <c r="A1233" s="158">
        <v>1222</v>
      </c>
      <c r="B1233" t="s">
        <v>3554</v>
      </c>
      <c r="C1233" s="112" t="s">
        <v>3128</v>
      </c>
      <c r="D1233" s="112" t="s">
        <v>3125</v>
      </c>
    </row>
    <row r="1234" spans="1:4">
      <c r="A1234" s="158">
        <v>1223</v>
      </c>
      <c r="B1234" t="s">
        <v>3554</v>
      </c>
      <c r="C1234" s="112" t="s">
        <v>3129</v>
      </c>
      <c r="D1234" s="112" t="s">
        <v>3125</v>
      </c>
    </row>
    <row r="1235" spans="1:4">
      <c r="A1235" s="158">
        <v>1224</v>
      </c>
      <c r="B1235" t="s">
        <v>3554</v>
      </c>
      <c r="C1235" s="112" t="s">
        <v>3130</v>
      </c>
      <c r="D1235" s="112" t="s">
        <v>3125</v>
      </c>
    </row>
    <row r="1236" spans="1:4">
      <c r="A1236" s="158">
        <v>1225</v>
      </c>
      <c r="B1236" t="s">
        <v>3554</v>
      </c>
      <c r="C1236" s="112" t="s">
        <v>3131</v>
      </c>
      <c r="D1236" s="112" t="s">
        <v>3125</v>
      </c>
    </row>
    <row r="1237" spans="1:4">
      <c r="A1237" s="158">
        <v>1226</v>
      </c>
      <c r="B1237" t="s">
        <v>3554</v>
      </c>
      <c r="C1237" s="112" t="s">
        <v>3132</v>
      </c>
      <c r="D1237" s="112" t="s">
        <v>3125</v>
      </c>
    </row>
    <row r="1238" spans="1:4">
      <c r="A1238" s="158">
        <v>1227</v>
      </c>
      <c r="B1238" t="s">
        <v>3554</v>
      </c>
      <c r="C1238" s="112" t="s">
        <v>3133</v>
      </c>
      <c r="D1238" s="112" t="s">
        <v>3125</v>
      </c>
    </row>
    <row r="1239" spans="1:4">
      <c r="A1239" s="158">
        <v>1228</v>
      </c>
      <c r="B1239" t="s">
        <v>3554</v>
      </c>
      <c r="C1239" s="112" t="s">
        <v>3134</v>
      </c>
      <c r="D1239" s="112" t="s">
        <v>3125</v>
      </c>
    </row>
    <row r="1240" spans="1:4">
      <c r="A1240" s="158">
        <v>1229</v>
      </c>
      <c r="B1240" t="s">
        <v>3554</v>
      </c>
      <c r="C1240" s="112" t="s">
        <v>3135</v>
      </c>
      <c r="D1240" s="112" t="s">
        <v>3125</v>
      </c>
    </row>
    <row r="1241" spans="1:4">
      <c r="A1241" s="158">
        <v>1230</v>
      </c>
      <c r="B1241" t="s">
        <v>3554</v>
      </c>
      <c r="C1241" s="112" t="s">
        <v>3136</v>
      </c>
      <c r="D1241" s="112" t="s">
        <v>3125</v>
      </c>
    </row>
    <row r="1242" spans="1:4">
      <c r="A1242" s="158">
        <v>1231</v>
      </c>
      <c r="B1242" t="s">
        <v>3555</v>
      </c>
      <c r="C1242" s="112" t="s">
        <v>3137</v>
      </c>
      <c r="D1242" s="112" t="s">
        <v>1346</v>
      </c>
    </row>
    <row r="1243" spans="1:4">
      <c r="A1243" s="158">
        <v>1232</v>
      </c>
      <c r="B1243" t="s">
        <v>3555</v>
      </c>
      <c r="C1243" s="112" t="s">
        <v>3138</v>
      </c>
      <c r="D1243" s="112" t="s">
        <v>1346</v>
      </c>
    </row>
    <row r="1244" spans="1:4">
      <c r="A1244" s="158">
        <v>1233</v>
      </c>
      <c r="B1244" t="s">
        <v>3555</v>
      </c>
      <c r="C1244" s="112" t="s">
        <v>3139</v>
      </c>
      <c r="D1244" s="112" t="s">
        <v>1346</v>
      </c>
    </row>
    <row r="1245" spans="1:4">
      <c r="A1245" s="158">
        <v>1234</v>
      </c>
      <c r="B1245" t="s">
        <v>3555</v>
      </c>
      <c r="C1245" s="112" t="s">
        <v>3140</v>
      </c>
      <c r="D1245" s="112" t="s">
        <v>1346</v>
      </c>
    </row>
    <row r="1246" spans="1:4">
      <c r="A1246" s="158">
        <v>1235</v>
      </c>
      <c r="B1246" t="s">
        <v>3555</v>
      </c>
      <c r="C1246" s="112" t="s">
        <v>3141</v>
      </c>
      <c r="D1246" s="112" t="s">
        <v>1346</v>
      </c>
    </row>
    <row r="1247" spans="1:4">
      <c r="A1247" s="158">
        <v>1236</v>
      </c>
      <c r="B1247" t="s">
        <v>3555</v>
      </c>
      <c r="C1247" s="112" t="s">
        <v>3142</v>
      </c>
      <c r="D1247" s="112" t="s">
        <v>1346</v>
      </c>
    </row>
    <row r="1248" spans="1:4">
      <c r="A1248" s="158">
        <v>1237</v>
      </c>
      <c r="B1248" t="s">
        <v>3555</v>
      </c>
      <c r="C1248" s="112" t="s">
        <v>3143</v>
      </c>
      <c r="D1248" s="112" t="s">
        <v>1346</v>
      </c>
    </row>
    <row r="1249" spans="1:4">
      <c r="A1249" s="158">
        <v>1238</v>
      </c>
      <c r="B1249" t="s">
        <v>3555</v>
      </c>
      <c r="C1249" s="112" t="s">
        <v>3144</v>
      </c>
      <c r="D1249" s="112" t="s">
        <v>1346</v>
      </c>
    </row>
    <row r="1250" spans="1:4">
      <c r="A1250" s="158">
        <v>1239</v>
      </c>
      <c r="B1250" t="s">
        <v>3555</v>
      </c>
      <c r="C1250" s="112" t="s">
        <v>3145</v>
      </c>
      <c r="D1250" s="112" t="s">
        <v>1346</v>
      </c>
    </row>
    <row r="1251" spans="1:4">
      <c r="A1251" s="158">
        <v>1240</v>
      </c>
      <c r="B1251" t="s">
        <v>3555</v>
      </c>
      <c r="C1251" s="112" t="s">
        <v>3146</v>
      </c>
      <c r="D1251" s="112" t="s">
        <v>1346</v>
      </c>
    </row>
    <row r="1252" spans="1:4">
      <c r="A1252" s="158">
        <v>1241</v>
      </c>
      <c r="B1252" t="s">
        <v>3555</v>
      </c>
      <c r="C1252" s="112" t="s">
        <v>3147</v>
      </c>
      <c r="D1252" s="112" t="s">
        <v>1346</v>
      </c>
    </row>
    <row r="1253" spans="1:4">
      <c r="A1253" s="158">
        <v>1242</v>
      </c>
      <c r="B1253" t="s">
        <v>3555</v>
      </c>
      <c r="C1253" s="112" t="s">
        <v>3148</v>
      </c>
      <c r="D1253" s="112" t="s">
        <v>1346</v>
      </c>
    </row>
    <row r="1254" spans="1:4">
      <c r="A1254" s="158">
        <v>1243</v>
      </c>
      <c r="B1254" t="s">
        <v>3556</v>
      </c>
      <c r="C1254" s="112" t="s">
        <v>3149</v>
      </c>
      <c r="D1254" s="112" t="s">
        <v>1355</v>
      </c>
    </row>
    <row r="1255" spans="1:4">
      <c r="A1255" s="158">
        <v>1244</v>
      </c>
      <c r="B1255" t="s">
        <v>3556</v>
      </c>
      <c r="C1255" s="112" t="s">
        <v>3150</v>
      </c>
      <c r="D1255" s="112" t="s">
        <v>1355</v>
      </c>
    </row>
    <row r="1256" spans="1:4">
      <c r="A1256" s="158">
        <v>1245</v>
      </c>
      <c r="B1256" t="s">
        <v>3556</v>
      </c>
      <c r="C1256" s="112" t="s">
        <v>3151</v>
      </c>
      <c r="D1256" s="112" t="s">
        <v>1355</v>
      </c>
    </row>
    <row r="1257" spans="1:4">
      <c r="A1257" s="158">
        <v>1246</v>
      </c>
      <c r="B1257" t="s">
        <v>3556</v>
      </c>
      <c r="C1257" s="112" t="s">
        <v>3152</v>
      </c>
      <c r="D1257" s="112" t="s">
        <v>1355</v>
      </c>
    </row>
    <row r="1258" spans="1:4">
      <c r="A1258" s="158">
        <v>1247</v>
      </c>
      <c r="B1258" t="s">
        <v>3556</v>
      </c>
      <c r="C1258" s="112" t="s">
        <v>3153</v>
      </c>
      <c r="D1258" s="112" t="s">
        <v>1355</v>
      </c>
    </row>
    <row r="1259" spans="1:4">
      <c r="A1259" s="158">
        <v>1248</v>
      </c>
      <c r="B1259" t="s">
        <v>3556</v>
      </c>
      <c r="C1259" s="112" t="s">
        <v>3050</v>
      </c>
      <c r="D1259" s="112" t="s">
        <v>1355</v>
      </c>
    </row>
    <row r="1260" spans="1:4">
      <c r="A1260" s="158">
        <v>1249</v>
      </c>
      <c r="B1260" t="s">
        <v>3556</v>
      </c>
      <c r="C1260" s="112" t="s">
        <v>3154</v>
      </c>
      <c r="D1260" s="112" t="s">
        <v>1355</v>
      </c>
    </row>
    <row r="1261" spans="1:4">
      <c r="A1261" s="158">
        <v>1250</v>
      </c>
      <c r="B1261" t="s">
        <v>3556</v>
      </c>
      <c r="C1261" s="112" t="s">
        <v>3155</v>
      </c>
      <c r="D1261" s="112" t="s">
        <v>1355</v>
      </c>
    </row>
    <row r="1262" spans="1:4">
      <c r="A1262" s="158">
        <v>1251</v>
      </c>
      <c r="B1262" t="s">
        <v>3556</v>
      </c>
      <c r="C1262" s="112" t="s">
        <v>3156</v>
      </c>
      <c r="D1262" s="112" t="s">
        <v>1355</v>
      </c>
    </row>
    <row r="1263" spans="1:4">
      <c r="A1263" s="158">
        <v>1252</v>
      </c>
      <c r="B1263" t="s">
        <v>3556</v>
      </c>
      <c r="C1263" s="112" t="s">
        <v>3157</v>
      </c>
      <c r="D1263" s="112" t="s">
        <v>1355</v>
      </c>
    </row>
    <row r="1264" spans="1:4">
      <c r="A1264" s="158">
        <v>1253</v>
      </c>
      <c r="B1264" t="s">
        <v>3556</v>
      </c>
      <c r="C1264" s="112" t="s">
        <v>3114</v>
      </c>
      <c r="D1264" s="112" t="s">
        <v>1355</v>
      </c>
    </row>
    <row r="1265" spans="1:4">
      <c r="A1265" s="158">
        <v>1254</v>
      </c>
      <c r="B1265" t="s">
        <v>3556</v>
      </c>
      <c r="C1265" s="112" t="s">
        <v>3158</v>
      </c>
      <c r="D1265" s="112" t="s">
        <v>1355</v>
      </c>
    </row>
    <row r="1266" spans="1:4">
      <c r="A1266" s="158">
        <v>1255</v>
      </c>
      <c r="B1266" t="s">
        <v>3556</v>
      </c>
      <c r="C1266" s="112" t="s">
        <v>3159</v>
      </c>
      <c r="D1266" s="112" t="s">
        <v>1355</v>
      </c>
    </row>
    <row r="1267" spans="1:4">
      <c r="A1267" s="158">
        <v>1256</v>
      </c>
      <c r="B1267" t="s">
        <v>3557</v>
      </c>
      <c r="C1267" s="112" t="s">
        <v>3160</v>
      </c>
      <c r="D1267" s="112" t="s">
        <v>3161</v>
      </c>
    </row>
    <row r="1268" spans="1:4">
      <c r="A1268" s="158">
        <v>1257</v>
      </c>
      <c r="B1268" t="s">
        <v>3557</v>
      </c>
      <c r="C1268" s="112" t="s">
        <v>3162</v>
      </c>
      <c r="D1268" s="112" t="s">
        <v>3161</v>
      </c>
    </row>
    <row r="1269" spans="1:4">
      <c r="A1269" s="158">
        <v>1258</v>
      </c>
      <c r="B1269" t="s">
        <v>3557</v>
      </c>
      <c r="C1269" s="112" t="s">
        <v>3163</v>
      </c>
      <c r="D1269" s="112" t="s">
        <v>3161</v>
      </c>
    </row>
    <row r="1270" spans="1:4">
      <c r="A1270" s="158">
        <v>1259</v>
      </c>
      <c r="B1270" t="s">
        <v>3557</v>
      </c>
      <c r="C1270" s="112" t="s">
        <v>3164</v>
      </c>
      <c r="D1270" s="112" t="s">
        <v>3161</v>
      </c>
    </row>
    <row r="1271" spans="1:4">
      <c r="A1271" s="158">
        <v>1260</v>
      </c>
      <c r="B1271" t="s">
        <v>3557</v>
      </c>
      <c r="C1271" s="112" t="s">
        <v>3165</v>
      </c>
      <c r="D1271" s="112" t="s">
        <v>3161</v>
      </c>
    </row>
    <row r="1272" spans="1:4">
      <c r="A1272" s="158">
        <v>1261</v>
      </c>
      <c r="B1272" t="s">
        <v>3557</v>
      </c>
      <c r="C1272" s="112" t="s">
        <v>3166</v>
      </c>
      <c r="D1272" s="112" t="s">
        <v>3161</v>
      </c>
    </row>
    <row r="1273" spans="1:4">
      <c r="A1273" s="158">
        <v>1262</v>
      </c>
      <c r="B1273" t="s">
        <v>3557</v>
      </c>
      <c r="C1273" s="112" t="s">
        <v>3167</v>
      </c>
      <c r="D1273" s="112" t="s">
        <v>3161</v>
      </c>
    </row>
    <row r="1274" spans="1:4">
      <c r="A1274" s="158">
        <v>1263</v>
      </c>
      <c r="B1274" t="s">
        <v>3557</v>
      </c>
      <c r="C1274" s="112" t="s">
        <v>3168</v>
      </c>
      <c r="D1274" s="112" t="s">
        <v>3161</v>
      </c>
    </row>
    <row r="1275" spans="1:4">
      <c r="A1275" s="158">
        <v>1264</v>
      </c>
      <c r="B1275" t="s">
        <v>3557</v>
      </c>
      <c r="C1275" s="112" t="s">
        <v>3169</v>
      </c>
      <c r="D1275" s="112" t="s">
        <v>3161</v>
      </c>
    </row>
    <row r="1276" spans="1:4">
      <c r="A1276" s="158">
        <v>1265</v>
      </c>
      <c r="B1276" t="s">
        <v>3557</v>
      </c>
      <c r="C1276" s="112" t="s">
        <v>3170</v>
      </c>
      <c r="D1276" s="112" t="s">
        <v>3161</v>
      </c>
    </row>
    <row r="1277" spans="1:4">
      <c r="A1277" s="158">
        <v>1266</v>
      </c>
      <c r="B1277" t="s">
        <v>3557</v>
      </c>
      <c r="C1277" s="112" t="s">
        <v>3171</v>
      </c>
      <c r="D1277" s="112" t="s">
        <v>3161</v>
      </c>
    </row>
    <row r="1278" spans="1:4">
      <c r="A1278" s="158">
        <v>1267</v>
      </c>
      <c r="B1278" t="s">
        <v>3557</v>
      </c>
      <c r="C1278" s="112" t="s">
        <v>3172</v>
      </c>
      <c r="D1278" s="112" t="s">
        <v>3161</v>
      </c>
    </row>
    <row r="1279" spans="1:4">
      <c r="A1279" s="158">
        <v>1268</v>
      </c>
      <c r="B1279" t="s">
        <v>3557</v>
      </c>
      <c r="C1279" s="112" t="s">
        <v>3173</v>
      </c>
      <c r="D1279" s="112" t="s">
        <v>3161</v>
      </c>
    </row>
    <row r="1280" spans="1:4">
      <c r="A1280" s="158">
        <v>1269</v>
      </c>
      <c r="B1280" t="s">
        <v>3557</v>
      </c>
      <c r="C1280" s="112" t="s">
        <v>3174</v>
      </c>
      <c r="D1280" s="112" t="s">
        <v>3161</v>
      </c>
    </row>
    <row r="1281" spans="1:4">
      <c r="A1281" s="158">
        <v>1270</v>
      </c>
      <c r="B1281" t="s">
        <v>3557</v>
      </c>
      <c r="C1281" s="112" t="s">
        <v>3175</v>
      </c>
      <c r="D1281" s="112" t="s">
        <v>3161</v>
      </c>
    </row>
    <row r="1282" spans="1:4">
      <c r="A1282" s="158">
        <v>1271</v>
      </c>
      <c r="B1282" t="s">
        <v>3585</v>
      </c>
      <c r="C1282" s="112" t="s">
        <v>3176</v>
      </c>
      <c r="D1282" s="112" t="s">
        <v>3586</v>
      </c>
    </row>
    <row r="1283" spans="1:4">
      <c r="A1283" s="158">
        <v>1272</v>
      </c>
      <c r="B1283" t="s">
        <v>3558</v>
      </c>
      <c r="C1283" s="112" t="s">
        <v>3177</v>
      </c>
      <c r="D1283" s="112" t="s">
        <v>3586</v>
      </c>
    </row>
    <row r="1284" spans="1:4">
      <c r="A1284" s="158">
        <v>1273</v>
      </c>
      <c r="B1284" t="s">
        <v>3558</v>
      </c>
      <c r="C1284" s="112" t="s">
        <v>3178</v>
      </c>
      <c r="D1284" s="112" t="s">
        <v>3586</v>
      </c>
    </row>
    <row r="1285" spans="1:4">
      <c r="A1285" s="158">
        <v>1274</v>
      </c>
      <c r="B1285" t="s">
        <v>3558</v>
      </c>
      <c r="C1285" s="112" t="s">
        <v>3179</v>
      </c>
      <c r="D1285" s="112" t="s">
        <v>3586</v>
      </c>
    </row>
    <row r="1286" spans="1:4">
      <c r="A1286" s="158">
        <v>1275</v>
      </c>
      <c r="B1286" t="s">
        <v>3558</v>
      </c>
      <c r="C1286" s="112" t="s">
        <v>3180</v>
      </c>
      <c r="D1286" s="112" t="s">
        <v>3586</v>
      </c>
    </row>
    <row r="1287" spans="1:4">
      <c r="A1287" s="158">
        <v>1276</v>
      </c>
      <c r="B1287" t="s">
        <v>3558</v>
      </c>
      <c r="C1287" s="112" t="s">
        <v>3181</v>
      </c>
      <c r="D1287" s="112" t="s">
        <v>3586</v>
      </c>
    </row>
    <row r="1288" spans="1:4">
      <c r="A1288" s="158">
        <v>1277</v>
      </c>
      <c r="B1288" t="s">
        <v>3558</v>
      </c>
      <c r="C1288" s="112" t="s">
        <v>3182</v>
      </c>
      <c r="D1288" s="112" t="s">
        <v>3586</v>
      </c>
    </row>
    <row r="1289" spans="1:4">
      <c r="A1289" s="158">
        <v>1278</v>
      </c>
      <c r="B1289" t="s">
        <v>3558</v>
      </c>
      <c r="C1289" s="112" t="s">
        <v>3183</v>
      </c>
      <c r="D1289" s="112" t="s">
        <v>3586</v>
      </c>
    </row>
    <row r="1290" spans="1:4">
      <c r="A1290" s="158">
        <v>1279</v>
      </c>
      <c r="B1290" t="s">
        <v>3558</v>
      </c>
      <c r="C1290" s="112" t="s">
        <v>3184</v>
      </c>
      <c r="D1290" s="112" t="s">
        <v>3586</v>
      </c>
    </row>
    <row r="1291" spans="1:4">
      <c r="A1291" s="158">
        <v>1280</v>
      </c>
      <c r="B1291" t="s">
        <v>3558</v>
      </c>
      <c r="C1291" s="112" t="s">
        <v>3185</v>
      </c>
      <c r="D1291" s="112" t="s">
        <v>3586</v>
      </c>
    </row>
    <row r="1292" spans="1:4">
      <c r="A1292" s="158">
        <v>1281</v>
      </c>
      <c r="B1292" t="s">
        <v>3558</v>
      </c>
      <c r="C1292" s="112" t="s">
        <v>3186</v>
      </c>
      <c r="D1292" s="112" t="s">
        <v>3586</v>
      </c>
    </row>
    <row r="1293" spans="1:4">
      <c r="A1293" s="158">
        <v>1282</v>
      </c>
      <c r="B1293" t="s">
        <v>3558</v>
      </c>
      <c r="C1293" s="112" t="s">
        <v>3187</v>
      </c>
      <c r="D1293" s="112" t="s">
        <v>3586</v>
      </c>
    </row>
    <row r="1294" spans="1:4">
      <c r="A1294" s="158">
        <v>1283</v>
      </c>
      <c r="B1294" t="s">
        <v>3558</v>
      </c>
      <c r="C1294" s="112" t="s">
        <v>3188</v>
      </c>
      <c r="D1294" s="112" t="s">
        <v>3586</v>
      </c>
    </row>
    <row r="1295" spans="1:4">
      <c r="A1295" s="158">
        <v>1284</v>
      </c>
      <c r="B1295" t="s">
        <v>3558</v>
      </c>
      <c r="C1295" s="112" t="s">
        <v>3189</v>
      </c>
      <c r="D1295" s="112" t="s">
        <v>3586</v>
      </c>
    </row>
    <row r="1296" spans="1:4">
      <c r="A1296" s="158">
        <v>1285</v>
      </c>
      <c r="B1296" t="s">
        <v>3558</v>
      </c>
      <c r="C1296" s="112" t="s">
        <v>3190</v>
      </c>
      <c r="D1296" s="112" t="s">
        <v>3586</v>
      </c>
    </row>
    <row r="1297" spans="1:4">
      <c r="A1297" s="158">
        <v>1286</v>
      </c>
      <c r="B1297" t="s">
        <v>3558</v>
      </c>
      <c r="C1297" s="112" t="s">
        <v>3191</v>
      </c>
      <c r="D1297" s="112" t="s">
        <v>3586</v>
      </c>
    </row>
    <row r="1298" spans="1:4">
      <c r="A1298" s="158">
        <v>1287</v>
      </c>
      <c r="B1298" t="s">
        <v>3558</v>
      </c>
      <c r="C1298" s="112" t="s">
        <v>3192</v>
      </c>
      <c r="D1298" s="112" t="s">
        <v>3586</v>
      </c>
    </row>
    <row r="1299" spans="1:4">
      <c r="A1299" s="158">
        <v>1288</v>
      </c>
      <c r="B1299" t="s">
        <v>3558</v>
      </c>
      <c r="C1299" s="112" t="s">
        <v>3193</v>
      </c>
      <c r="D1299" s="112" t="s">
        <v>3586</v>
      </c>
    </row>
    <row r="1300" spans="1:4">
      <c r="A1300" s="158">
        <v>1289</v>
      </c>
      <c r="B1300" t="s">
        <v>3558</v>
      </c>
      <c r="C1300" s="112" t="s">
        <v>3194</v>
      </c>
      <c r="D1300" s="112" t="s">
        <v>3586</v>
      </c>
    </row>
    <row r="1301" spans="1:4">
      <c r="A1301" s="158">
        <v>1290</v>
      </c>
      <c r="B1301" t="s">
        <v>3558</v>
      </c>
      <c r="C1301" s="112" t="s">
        <v>3195</v>
      </c>
      <c r="D1301" s="112" t="s">
        <v>3586</v>
      </c>
    </row>
    <row r="1302" spans="1:4">
      <c r="A1302" s="158">
        <v>1291</v>
      </c>
      <c r="B1302" t="s">
        <v>3558</v>
      </c>
      <c r="C1302" s="112" t="s">
        <v>3196</v>
      </c>
      <c r="D1302" s="112" t="s">
        <v>3586</v>
      </c>
    </row>
    <row r="1303" spans="1:4">
      <c r="A1303" s="158">
        <v>1292</v>
      </c>
      <c r="B1303" t="s">
        <v>3558</v>
      </c>
      <c r="C1303" s="112" t="s">
        <v>3197</v>
      </c>
      <c r="D1303" s="112" t="s">
        <v>3586</v>
      </c>
    </row>
    <row r="1304" spans="1:4">
      <c r="A1304" s="158">
        <v>1293</v>
      </c>
      <c r="B1304" t="s">
        <v>3558</v>
      </c>
      <c r="C1304" s="112" t="s">
        <v>3198</v>
      </c>
      <c r="D1304" s="112" t="s">
        <v>3586</v>
      </c>
    </row>
    <row r="1305" spans="1:4">
      <c r="A1305" s="158">
        <v>1294</v>
      </c>
      <c r="B1305" t="s">
        <v>3558</v>
      </c>
      <c r="C1305" s="112" t="s">
        <v>3199</v>
      </c>
      <c r="D1305" s="112" t="s">
        <v>3586</v>
      </c>
    </row>
    <row r="1306" spans="1:4">
      <c r="A1306" s="158">
        <v>1295</v>
      </c>
      <c r="B1306" t="s">
        <v>3558</v>
      </c>
      <c r="C1306" s="112" t="s">
        <v>3200</v>
      </c>
      <c r="D1306" s="112" t="s">
        <v>3586</v>
      </c>
    </row>
    <row r="1307" spans="1:4">
      <c r="A1307" s="158">
        <v>1296</v>
      </c>
      <c r="B1307" t="s">
        <v>3558</v>
      </c>
      <c r="C1307" s="112" t="s">
        <v>3201</v>
      </c>
      <c r="D1307" s="112" t="s">
        <v>3586</v>
      </c>
    </row>
    <row r="1308" spans="1:4">
      <c r="A1308" s="158">
        <v>1297</v>
      </c>
      <c r="B1308" t="s">
        <v>3558</v>
      </c>
      <c r="C1308" s="112" t="s">
        <v>3202</v>
      </c>
      <c r="D1308" s="112" t="s">
        <v>3586</v>
      </c>
    </row>
    <row r="1309" spans="1:4">
      <c r="A1309" s="158">
        <v>1298</v>
      </c>
      <c r="B1309" t="s">
        <v>3558</v>
      </c>
      <c r="C1309" s="112" t="s">
        <v>3203</v>
      </c>
      <c r="D1309" s="112" t="s">
        <v>3586</v>
      </c>
    </row>
    <row r="1310" spans="1:4">
      <c r="A1310" s="158">
        <v>1299</v>
      </c>
      <c r="B1310" t="s">
        <v>3558</v>
      </c>
      <c r="C1310" s="112" t="s">
        <v>3204</v>
      </c>
      <c r="D1310" s="112" t="s">
        <v>3586</v>
      </c>
    </row>
    <row r="1311" spans="1:4">
      <c r="A1311" s="158">
        <v>1300</v>
      </c>
      <c r="B1311" t="s">
        <v>3558</v>
      </c>
      <c r="C1311" s="112" t="s">
        <v>3205</v>
      </c>
      <c r="D1311" s="112" t="s">
        <v>3586</v>
      </c>
    </row>
    <row r="1312" spans="1:4">
      <c r="A1312" s="158">
        <v>1301</v>
      </c>
      <c r="B1312" t="s">
        <v>3558</v>
      </c>
      <c r="C1312" s="112" t="s">
        <v>3206</v>
      </c>
      <c r="D1312" s="112" t="s">
        <v>3586</v>
      </c>
    </row>
    <row r="1313" spans="1:4">
      <c r="A1313" s="158">
        <v>1302</v>
      </c>
      <c r="B1313" t="s">
        <v>3558</v>
      </c>
      <c r="C1313" s="112" t="s">
        <v>3207</v>
      </c>
      <c r="D1313" s="112" t="s">
        <v>3586</v>
      </c>
    </row>
    <row r="1314" spans="1:4">
      <c r="A1314" s="158">
        <v>1303</v>
      </c>
      <c r="B1314" t="s">
        <v>3558</v>
      </c>
      <c r="C1314" s="112" t="s">
        <v>3208</v>
      </c>
      <c r="D1314" s="112" t="s">
        <v>3586</v>
      </c>
    </row>
    <row r="1315" spans="1:4">
      <c r="A1315" s="158">
        <v>1304</v>
      </c>
      <c r="B1315" t="s">
        <v>3558</v>
      </c>
      <c r="C1315" s="112" t="s">
        <v>3209</v>
      </c>
      <c r="D1315" s="112" t="s">
        <v>3586</v>
      </c>
    </row>
    <row r="1316" spans="1:4">
      <c r="A1316" s="158">
        <v>1305</v>
      </c>
      <c r="B1316" t="s">
        <v>3558</v>
      </c>
      <c r="C1316" s="112" t="s">
        <v>3210</v>
      </c>
      <c r="D1316" s="112" t="s">
        <v>3586</v>
      </c>
    </row>
    <row r="1317" spans="1:4">
      <c r="A1317" s="158">
        <v>1306</v>
      </c>
      <c r="B1317" t="s">
        <v>3558</v>
      </c>
      <c r="C1317" s="112" t="s">
        <v>3211</v>
      </c>
      <c r="D1317" s="112" t="s">
        <v>3586</v>
      </c>
    </row>
    <row r="1318" spans="1:4">
      <c r="A1318" s="158">
        <v>1307</v>
      </c>
      <c r="B1318" t="s">
        <v>3558</v>
      </c>
      <c r="C1318" s="112" t="s">
        <v>3212</v>
      </c>
      <c r="D1318" s="112" t="s">
        <v>3586</v>
      </c>
    </row>
    <row r="1319" spans="1:4">
      <c r="A1319" s="158">
        <v>1308</v>
      </c>
      <c r="B1319" t="s">
        <v>3558</v>
      </c>
      <c r="C1319" s="112" t="s">
        <v>3213</v>
      </c>
      <c r="D1319" s="112" t="s">
        <v>3586</v>
      </c>
    </row>
    <row r="1320" spans="1:4">
      <c r="A1320" s="158">
        <v>1309</v>
      </c>
      <c r="B1320" t="s">
        <v>3558</v>
      </c>
      <c r="C1320" s="112" t="s">
        <v>3214</v>
      </c>
      <c r="D1320" s="112" t="s">
        <v>3586</v>
      </c>
    </row>
    <row r="1321" spans="1:4">
      <c r="A1321" s="158">
        <v>1310</v>
      </c>
      <c r="B1321" t="s">
        <v>3558</v>
      </c>
      <c r="C1321" s="112" t="s">
        <v>2668</v>
      </c>
      <c r="D1321" s="112" t="s">
        <v>3586</v>
      </c>
    </row>
    <row r="1322" spans="1:4">
      <c r="A1322" s="158">
        <v>1311</v>
      </c>
      <c r="B1322" t="s">
        <v>3558</v>
      </c>
      <c r="C1322" s="112" t="s">
        <v>3215</v>
      </c>
      <c r="D1322" s="112" t="s">
        <v>3586</v>
      </c>
    </row>
    <row r="1323" spans="1:4">
      <c r="A1323" s="158">
        <v>1312</v>
      </c>
      <c r="B1323" t="s">
        <v>3558</v>
      </c>
      <c r="C1323" s="112" t="s">
        <v>3216</v>
      </c>
      <c r="D1323" s="112" t="s">
        <v>3586</v>
      </c>
    </row>
    <row r="1324" spans="1:4">
      <c r="A1324" s="158">
        <v>1313</v>
      </c>
      <c r="B1324" t="s">
        <v>3559</v>
      </c>
      <c r="C1324" s="112" t="s">
        <v>3217</v>
      </c>
      <c r="D1324" s="112" t="s">
        <v>3218</v>
      </c>
    </row>
    <row r="1325" spans="1:4">
      <c r="A1325" s="158">
        <v>1314</v>
      </c>
      <c r="B1325" t="s">
        <v>3559</v>
      </c>
      <c r="C1325" s="112" t="s">
        <v>2249</v>
      </c>
      <c r="D1325" s="112" t="s">
        <v>3218</v>
      </c>
    </row>
    <row r="1326" spans="1:4">
      <c r="A1326" s="158">
        <v>1315</v>
      </c>
      <c r="B1326" t="s">
        <v>3559</v>
      </c>
      <c r="C1326" s="112" t="s">
        <v>3219</v>
      </c>
      <c r="D1326" s="112" t="s">
        <v>3218</v>
      </c>
    </row>
    <row r="1327" spans="1:4">
      <c r="A1327" s="158">
        <v>1316</v>
      </c>
      <c r="B1327" t="s">
        <v>3559</v>
      </c>
      <c r="C1327" s="112" t="s">
        <v>3220</v>
      </c>
      <c r="D1327" s="112" t="s">
        <v>3218</v>
      </c>
    </row>
    <row r="1328" spans="1:4">
      <c r="A1328" s="158">
        <v>1317</v>
      </c>
      <c r="B1328" t="s">
        <v>3559</v>
      </c>
      <c r="C1328" s="112" t="s">
        <v>3221</v>
      </c>
      <c r="D1328" s="112" t="s">
        <v>3218</v>
      </c>
    </row>
    <row r="1329" spans="1:4">
      <c r="A1329" s="158">
        <v>1318</v>
      </c>
      <c r="B1329" t="s">
        <v>3559</v>
      </c>
      <c r="C1329" s="112" t="s">
        <v>3222</v>
      </c>
      <c r="D1329" s="112" t="s">
        <v>3218</v>
      </c>
    </row>
    <row r="1330" spans="1:4">
      <c r="A1330" s="158">
        <v>1319</v>
      </c>
      <c r="B1330" t="s">
        <v>3559</v>
      </c>
      <c r="C1330" s="112" t="s">
        <v>3223</v>
      </c>
      <c r="D1330" s="112" t="s">
        <v>3218</v>
      </c>
    </row>
    <row r="1331" spans="1:4">
      <c r="A1331" s="158">
        <v>1320</v>
      </c>
      <c r="B1331" t="s">
        <v>3559</v>
      </c>
      <c r="C1331" s="112" t="s">
        <v>3224</v>
      </c>
      <c r="D1331" s="112" t="s">
        <v>3218</v>
      </c>
    </row>
    <row r="1332" spans="1:4">
      <c r="A1332" s="158">
        <v>1321</v>
      </c>
      <c r="B1332" t="s">
        <v>3559</v>
      </c>
      <c r="C1332" s="112" t="s">
        <v>3225</v>
      </c>
      <c r="D1332" s="112" t="s">
        <v>3218</v>
      </c>
    </row>
    <row r="1333" spans="1:4">
      <c r="A1333" s="158">
        <v>1322</v>
      </c>
      <c r="B1333" t="s">
        <v>3559</v>
      </c>
      <c r="C1333" s="112" t="s">
        <v>3226</v>
      </c>
      <c r="D1333" s="112" t="s">
        <v>3218</v>
      </c>
    </row>
    <row r="1334" spans="1:4">
      <c r="A1334" s="158">
        <v>1323</v>
      </c>
      <c r="B1334" t="s">
        <v>3559</v>
      </c>
      <c r="C1334" s="112" t="s">
        <v>3227</v>
      </c>
      <c r="D1334" s="112" t="s">
        <v>3218</v>
      </c>
    </row>
    <row r="1335" spans="1:4">
      <c r="A1335" s="158">
        <v>1324</v>
      </c>
      <c r="B1335" t="s">
        <v>3559</v>
      </c>
      <c r="C1335" s="112" t="s">
        <v>3228</v>
      </c>
      <c r="D1335" s="112" t="s">
        <v>3218</v>
      </c>
    </row>
    <row r="1336" spans="1:4">
      <c r="A1336" s="158">
        <v>1325</v>
      </c>
      <c r="B1336" t="s">
        <v>3559</v>
      </c>
      <c r="C1336" s="112" t="s">
        <v>3229</v>
      </c>
      <c r="D1336" s="112" t="s">
        <v>3218</v>
      </c>
    </row>
    <row r="1337" spans="1:4">
      <c r="A1337" s="158">
        <v>1326</v>
      </c>
      <c r="B1337" t="s">
        <v>3559</v>
      </c>
      <c r="C1337" s="112" t="s">
        <v>3230</v>
      </c>
      <c r="D1337" s="112" t="s">
        <v>3218</v>
      </c>
    </row>
    <row r="1338" spans="1:4">
      <c r="A1338" s="158">
        <v>1327</v>
      </c>
      <c r="B1338" t="s">
        <v>3559</v>
      </c>
      <c r="C1338" s="112" t="s">
        <v>3231</v>
      </c>
      <c r="D1338" s="112" t="s">
        <v>3218</v>
      </c>
    </row>
    <row r="1339" spans="1:4">
      <c r="A1339" s="158">
        <v>1328</v>
      </c>
      <c r="B1339" t="s">
        <v>3559</v>
      </c>
      <c r="C1339" s="112" t="s">
        <v>3232</v>
      </c>
      <c r="D1339" s="112" t="s">
        <v>3218</v>
      </c>
    </row>
    <row r="1340" spans="1:4">
      <c r="A1340" s="158">
        <v>1329</v>
      </c>
      <c r="B1340" t="s">
        <v>3559</v>
      </c>
      <c r="C1340" s="112" t="s">
        <v>3233</v>
      </c>
      <c r="D1340" s="112" t="s">
        <v>3218</v>
      </c>
    </row>
    <row r="1341" spans="1:4">
      <c r="A1341" s="158">
        <v>1330</v>
      </c>
      <c r="B1341" t="s">
        <v>3559</v>
      </c>
      <c r="C1341" s="112" t="s">
        <v>3234</v>
      </c>
      <c r="D1341" s="112" t="s">
        <v>3218</v>
      </c>
    </row>
    <row r="1342" spans="1:4">
      <c r="A1342" s="158">
        <v>1331</v>
      </c>
      <c r="B1342" t="s">
        <v>3559</v>
      </c>
      <c r="C1342" s="112" t="s">
        <v>3235</v>
      </c>
      <c r="D1342" s="112" t="s">
        <v>3218</v>
      </c>
    </row>
    <row r="1343" spans="1:4">
      <c r="A1343" s="158">
        <v>1332</v>
      </c>
      <c r="B1343" t="s">
        <v>3559</v>
      </c>
      <c r="C1343" s="112" t="s">
        <v>3236</v>
      </c>
      <c r="D1343" s="112" t="s">
        <v>3218</v>
      </c>
    </row>
    <row r="1344" spans="1:4">
      <c r="A1344" s="158">
        <v>1333</v>
      </c>
      <c r="B1344" t="s">
        <v>3559</v>
      </c>
      <c r="C1344" s="112" t="s">
        <v>3237</v>
      </c>
      <c r="D1344" s="112" t="s">
        <v>3218</v>
      </c>
    </row>
    <row r="1345" spans="1:4">
      <c r="A1345" s="158">
        <v>1334</v>
      </c>
      <c r="B1345" t="s">
        <v>3559</v>
      </c>
      <c r="C1345" s="112" t="s">
        <v>3238</v>
      </c>
      <c r="D1345" s="112" t="s">
        <v>3218</v>
      </c>
    </row>
    <row r="1346" spans="1:4">
      <c r="A1346" s="158">
        <v>1335</v>
      </c>
      <c r="B1346" t="s">
        <v>3559</v>
      </c>
      <c r="C1346" s="112" t="s">
        <v>3239</v>
      </c>
      <c r="D1346" s="112" t="s">
        <v>3218</v>
      </c>
    </row>
    <row r="1347" spans="1:4">
      <c r="A1347" s="158">
        <v>1336</v>
      </c>
      <c r="B1347" t="s">
        <v>3559</v>
      </c>
      <c r="C1347" s="112" t="s">
        <v>3240</v>
      </c>
      <c r="D1347" s="112" t="s">
        <v>3218</v>
      </c>
    </row>
    <row r="1348" spans="1:4">
      <c r="A1348" s="158">
        <v>1337</v>
      </c>
      <c r="B1348" t="s">
        <v>3559</v>
      </c>
      <c r="C1348" s="112" t="s">
        <v>3241</v>
      </c>
      <c r="D1348" s="112" t="s">
        <v>3218</v>
      </c>
    </row>
    <row r="1349" spans="1:4">
      <c r="A1349" s="158">
        <v>1338</v>
      </c>
      <c r="B1349" t="s">
        <v>3559</v>
      </c>
      <c r="C1349" s="112" t="s">
        <v>3242</v>
      </c>
      <c r="D1349" s="112" t="s">
        <v>3218</v>
      </c>
    </row>
    <row r="1350" spans="1:4">
      <c r="A1350" s="158">
        <v>1339</v>
      </c>
      <c r="B1350" t="s">
        <v>3559</v>
      </c>
      <c r="C1350" s="112" t="s">
        <v>3243</v>
      </c>
      <c r="D1350" s="112" t="s">
        <v>3218</v>
      </c>
    </row>
    <row r="1351" spans="1:4">
      <c r="A1351" s="158">
        <v>1340</v>
      </c>
      <c r="B1351" t="s">
        <v>3559</v>
      </c>
      <c r="C1351" s="112" t="s">
        <v>3244</v>
      </c>
      <c r="D1351" s="112" t="s">
        <v>3218</v>
      </c>
    </row>
    <row r="1352" spans="1:4">
      <c r="A1352" s="158">
        <v>1341</v>
      </c>
      <c r="B1352" t="s">
        <v>3560</v>
      </c>
      <c r="C1352" s="112" t="s">
        <v>3245</v>
      </c>
      <c r="D1352" s="112" t="s">
        <v>3246</v>
      </c>
    </row>
    <row r="1353" spans="1:4">
      <c r="A1353" s="158">
        <v>1342</v>
      </c>
      <c r="B1353" t="s">
        <v>3560</v>
      </c>
      <c r="C1353" s="112" t="s">
        <v>3247</v>
      </c>
      <c r="D1353" s="112" t="s">
        <v>3246</v>
      </c>
    </row>
    <row r="1354" spans="1:4">
      <c r="A1354" s="158">
        <v>1343</v>
      </c>
      <c r="B1354" t="s">
        <v>3560</v>
      </c>
      <c r="C1354" s="112" t="s">
        <v>3248</v>
      </c>
      <c r="D1354" s="112" t="s">
        <v>3246</v>
      </c>
    </row>
    <row r="1355" spans="1:4">
      <c r="A1355" s="158">
        <v>1344</v>
      </c>
      <c r="B1355" t="s">
        <v>3560</v>
      </c>
      <c r="C1355" s="112" t="s">
        <v>3249</v>
      </c>
      <c r="D1355" s="112" t="s">
        <v>3246</v>
      </c>
    </row>
    <row r="1356" spans="1:4">
      <c r="A1356" s="158">
        <v>1345</v>
      </c>
      <c r="B1356" t="s">
        <v>3560</v>
      </c>
      <c r="C1356" s="112" t="s">
        <v>3250</v>
      </c>
      <c r="D1356" s="112" t="s">
        <v>3246</v>
      </c>
    </row>
    <row r="1357" spans="1:4">
      <c r="A1357" s="158">
        <v>1346</v>
      </c>
      <c r="B1357" t="s">
        <v>3560</v>
      </c>
      <c r="C1357" s="112" t="s">
        <v>3251</v>
      </c>
      <c r="D1357" s="112" t="s">
        <v>3246</v>
      </c>
    </row>
    <row r="1358" spans="1:4">
      <c r="A1358" s="158">
        <v>1347</v>
      </c>
      <c r="B1358" t="s">
        <v>3560</v>
      </c>
      <c r="C1358" s="112" t="s">
        <v>3252</v>
      </c>
      <c r="D1358" s="112" t="s">
        <v>3246</v>
      </c>
    </row>
    <row r="1359" spans="1:4">
      <c r="A1359" s="158">
        <v>1348</v>
      </c>
      <c r="B1359" t="s">
        <v>3560</v>
      </c>
      <c r="C1359" s="112" t="s">
        <v>3253</v>
      </c>
      <c r="D1359" s="112" t="s">
        <v>3246</v>
      </c>
    </row>
    <row r="1360" spans="1:4">
      <c r="A1360" s="158">
        <v>1349</v>
      </c>
      <c r="B1360" t="s">
        <v>3560</v>
      </c>
      <c r="C1360" s="112" t="s">
        <v>3085</v>
      </c>
      <c r="D1360" s="112" t="s">
        <v>3246</v>
      </c>
    </row>
    <row r="1361" spans="1:4">
      <c r="A1361" s="158">
        <v>1350</v>
      </c>
      <c r="B1361" t="s">
        <v>3560</v>
      </c>
      <c r="C1361" s="112" t="s">
        <v>3254</v>
      </c>
      <c r="D1361" s="112" t="s">
        <v>3246</v>
      </c>
    </row>
    <row r="1362" spans="1:4">
      <c r="A1362" s="158">
        <v>1351</v>
      </c>
      <c r="B1362" t="s">
        <v>3560</v>
      </c>
      <c r="C1362" s="112" t="s">
        <v>3255</v>
      </c>
      <c r="D1362" s="112" t="s">
        <v>3246</v>
      </c>
    </row>
    <row r="1363" spans="1:4">
      <c r="A1363" s="158">
        <v>1352</v>
      </c>
      <c r="B1363" t="s">
        <v>3560</v>
      </c>
      <c r="C1363" s="112" t="s">
        <v>3256</v>
      </c>
      <c r="D1363" s="112" t="s">
        <v>3246</v>
      </c>
    </row>
    <row r="1364" spans="1:4">
      <c r="A1364" s="158">
        <v>1353</v>
      </c>
      <c r="B1364" t="s">
        <v>3560</v>
      </c>
      <c r="C1364" s="112" t="s">
        <v>3257</v>
      </c>
      <c r="D1364" s="112" t="s">
        <v>3246</v>
      </c>
    </row>
    <row r="1365" spans="1:4">
      <c r="A1365" s="158">
        <v>1354</v>
      </c>
      <c r="B1365" t="s">
        <v>3561</v>
      </c>
      <c r="C1365" s="112" t="s">
        <v>3258</v>
      </c>
      <c r="D1365" s="112" t="s">
        <v>3259</v>
      </c>
    </row>
    <row r="1366" spans="1:4">
      <c r="A1366" s="158">
        <v>1355</v>
      </c>
      <c r="B1366" t="s">
        <v>3561</v>
      </c>
      <c r="C1366" s="112" t="s">
        <v>3260</v>
      </c>
      <c r="D1366" s="112" t="s">
        <v>3259</v>
      </c>
    </row>
    <row r="1367" spans="1:4">
      <c r="A1367" s="158">
        <v>1356</v>
      </c>
      <c r="B1367" t="s">
        <v>3561</v>
      </c>
      <c r="C1367" s="112" t="s">
        <v>3261</v>
      </c>
      <c r="D1367" s="112" t="s">
        <v>3259</v>
      </c>
    </row>
    <row r="1368" spans="1:4">
      <c r="A1368" s="158">
        <v>1357</v>
      </c>
      <c r="B1368" t="s">
        <v>3561</v>
      </c>
      <c r="C1368" s="112" t="s">
        <v>3262</v>
      </c>
      <c r="D1368" s="112" t="s">
        <v>3259</v>
      </c>
    </row>
    <row r="1369" spans="1:4">
      <c r="A1369" s="158">
        <v>1358</v>
      </c>
      <c r="B1369" t="s">
        <v>3561</v>
      </c>
      <c r="C1369" s="112" t="s">
        <v>3263</v>
      </c>
      <c r="D1369" s="112" t="s">
        <v>3259</v>
      </c>
    </row>
    <row r="1370" spans="1:4">
      <c r="A1370" s="158">
        <v>1359</v>
      </c>
      <c r="B1370" t="s">
        <v>3561</v>
      </c>
      <c r="C1370" s="112" t="s">
        <v>3264</v>
      </c>
      <c r="D1370" s="112" t="s">
        <v>3259</v>
      </c>
    </row>
    <row r="1371" spans="1:4">
      <c r="A1371" s="158">
        <v>1360</v>
      </c>
      <c r="B1371" t="s">
        <v>3562</v>
      </c>
      <c r="C1371" s="112" t="s">
        <v>3265</v>
      </c>
      <c r="D1371" s="112" t="s">
        <v>3266</v>
      </c>
    </row>
    <row r="1372" spans="1:4">
      <c r="A1372" s="158">
        <v>1361</v>
      </c>
      <c r="B1372" t="s">
        <v>3562</v>
      </c>
      <c r="C1372" s="112" t="s">
        <v>3267</v>
      </c>
      <c r="D1372" s="112" t="s">
        <v>3266</v>
      </c>
    </row>
    <row r="1373" spans="1:4">
      <c r="A1373" s="158">
        <v>1362</v>
      </c>
      <c r="B1373" t="s">
        <v>3562</v>
      </c>
      <c r="C1373" s="112" t="s">
        <v>3268</v>
      </c>
      <c r="D1373" s="112" t="s">
        <v>3266</v>
      </c>
    </row>
    <row r="1374" spans="1:4">
      <c r="A1374" s="158">
        <v>1363</v>
      </c>
      <c r="B1374" t="s">
        <v>3562</v>
      </c>
      <c r="C1374" s="112" t="s">
        <v>3269</v>
      </c>
      <c r="D1374" s="112" t="s">
        <v>3266</v>
      </c>
    </row>
    <row r="1375" spans="1:4">
      <c r="A1375" s="158">
        <v>1364</v>
      </c>
      <c r="B1375" t="s">
        <v>3562</v>
      </c>
      <c r="C1375" s="112" t="s">
        <v>3270</v>
      </c>
      <c r="D1375" s="112" t="s">
        <v>3266</v>
      </c>
    </row>
    <row r="1376" spans="1:4">
      <c r="A1376" s="158">
        <v>1365</v>
      </c>
      <c r="B1376" t="s">
        <v>3562</v>
      </c>
      <c r="C1376" s="112" t="s">
        <v>3271</v>
      </c>
      <c r="D1376" s="112" t="s">
        <v>3266</v>
      </c>
    </row>
    <row r="1377" spans="1:4">
      <c r="A1377" s="158">
        <v>1366</v>
      </c>
      <c r="B1377" t="s">
        <v>3562</v>
      </c>
      <c r="C1377" s="112" t="s">
        <v>2291</v>
      </c>
      <c r="D1377" s="112" t="s">
        <v>3266</v>
      </c>
    </row>
    <row r="1378" spans="1:4">
      <c r="A1378" s="158">
        <v>1367</v>
      </c>
      <c r="B1378" t="s">
        <v>3562</v>
      </c>
      <c r="C1378" s="112" t="s">
        <v>2249</v>
      </c>
      <c r="D1378" s="112" t="s">
        <v>3266</v>
      </c>
    </row>
    <row r="1379" spans="1:4">
      <c r="A1379" s="158">
        <v>1368</v>
      </c>
      <c r="B1379" t="s">
        <v>3562</v>
      </c>
      <c r="C1379" s="112" t="s">
        <v>3272</v>
      </c>
      <c r="D1379" s="112" t="s">
        <v>3266</v>
      </c>
    </row>
    <row r="1380" spans="1:4">
      <c r="A1380" s="158">
        <v>1369</v>
      </c>
      <c r="B1380" t="s">
        <v>3562</v>
      </c>
      <c r="C1380" s="112" t="s">
        <v>3273</v>
      </c>
      <c r="D1380" s="112" t="s">
        <v>3266</v>
      </c>
    </row>
    <row r="1381" spans="1:4">
      <c r="A1381" s="158">
        <v>1370</v>
      </c>
      <c r="B1381" t="s">
        <v>3562</v>
      </c>
      <c r="C1381" s="112" t="s">
        <v>3274</v>
      </c>
      <c r="D1381" s="112" t="s">
        <v>3266</v>
      </c>
    </row>
    <row r="1382" spans="1:4">
      <c r="A1382" s="158">
        <v>1371</v>
      </c>
      <c r="B1382" t="s">
        <v>3562</v>
      </c>
      <c r="C1382" s="112" t="s">
        <v>3027</v>
      </c>
      <c r="D1382" s="112" t="s">
        <v>3266</v>
      </c>
    </row>
    <row r="1383" spans="1:4">
      <c r="A1383" s="158">
        <v>1372</v>
      </c>
      <c r="B1383" t="s">
        <v>3562</v>
      </c>
      <c r="C1383" s="112" t="s">
        <v>3275</v>
      </c>
      <c r="D1383" s="112" t="s">
        <v>3266</v>
      </c>
    </row>
    <row r="1384" spans="1:4">
      <c r="A1384" s="158">
        <v>1373</v>
      </c>
      <c r="B1384" t="s">
        <v>3562</v>
      </c>
      <c r="C1384" s="112" t="s">
        <v>3276</v>
      </c>
      <c r="D1384" s="112" t="s">
        <v>3266</v>
      </c>
    </row>
    <row r="1385" spans="1:4">
      <c r="A1385" s="158">
        <v>1374</v>
      </c>
      <c r="B1385" t="s">
        <v>3562</v>
      </c>
      <c r="C1385" s="112" t="s">
        <v>3277</v>
      </c>
      <c r="D1385" s="112" t="s">
        <v>3266</v>
      </c>
    </row>
    <row r="1386" spans="1:4">
      <c r="A1386" s="158">
        <v>1375</v>
      </c>
      <c r="B1386" t="s">
        <v>3562</v>
      </c>
      <c r="C1386" s="112" t="s">
        <v>3278</v>
      </c>
      <c r="D1386" s="112" t="s">
        <v>3266</v>
      </c>
    </row>
    <row r="1387" spans="1:4">
      <c r="A1387" s="158">
        <v>1376</v>
      </c>
      <c r="B1387" t="s">
        <v>3562</v>
      </c>
      <c r="C1387" s="112" t="s">
        <v>3279</v>
      </c>
      <c r="D1387" s="112" t="s">
        <v>3266</v>
      </c>
    </row>
    <row r="1388" spans="1:4">
      <c r="A1388" s="158">
        <v>1377</v>
      </c>
      <c r="B1388" t="s">
        <v>3562</v>
      </c>
      <c r="C1388" s="112" t="s">
        <v>3280</v>
      </c>
      <c r="D1388" s="112" t="s">
        <v>3266</v>
      </c>
    </row>
    <row r="1389" spans="1:4">
      <c r="A1389" s="158">
        <v>1378</v>
      </c>
      <c r="B1389" t="s">
        <v>3562</v>
      </c>
      <c r="C1389" s="112" t="s">
        <v>3281</v>
      </c>
      <c r="D1389" s="112" t="s">
        <v>3266</v>
      </c>
    </row>
    <row r="1390" spans="1:4">
      <c r="A1390" s="158">
        <v>1379</v>
      </c>
      <c r="B1390" t="s">
        <v>3562</v>
      </c>
      <c r="C1390" s="112" t="s">
        <v>3282</v>
      </c>
      <c r="D1390" s="112" t="s">
        <v>3266</v>
      </c>
    </row>
    <row r="1391" spans="1:4">
      <c r="A1391" s="158">
        <v>1380</v>
      </c>
      <c r="B1391" t="s">
        <v>3562</v>
      </c>
      <c r="C1391" s="112" t="s">
        <v>3283</v>
      </c>
      <c r="D1391" s="112" t="s">
        <v>3266</v>
      </c>
    </row>
    <row r="1392" spans="1:4">
      <c r="A1392" s="158">
        <v>1381</v>
      </c>
      <c r="B1392" t="s">
        <v>3562</v>
      </c>
      <c r="C1392" s="112" t="s">
        <v>3284</v>
      </c>
      <c r="D1392" s="112" t="s">
        <v>3266</v>
      </c>
    </row>
    <row r="1393" spans="1:4">
      <c r="A1393" s="158">
        <v>1382</v>
      </c>
      <c r="B1393" t="s">
        <v>3562</v>
      </c>
      <c r="C1393" s="112" t="s">
        <v>3285</v>
      </c>
      <c r="D1393" s="112" t="s">
        <v>3266</v>
      </c>
    </row>
    <row r="1394" spans="1:4">
      <c r="A1394" s="158">
        <v>1383</v>
      </c>
      <c r="B1394" t="s">
        <v>3562</v>
      </c>
      <c r="C1394" s="112" t="s">
        <v>3286</v>
      </c>
      <c r="D1394" s="112" t="s">
        <v>3266</v>
      </c>
    </row>
    <row r="1395" spans="1:4">
      <c r="A1395" s="158">
        <v>1384</v>
      </c>
      <c r="B1395" t="s">
        <v>3563</v>
      </c>
      <c r="C1395" s="112" t="s">
        <v>3287</v>
      </c>
      <c r="D1395" s="112" t="s">
        <v>1400</v>
      </c>
    </row>
    <row r="1396" spans="1:4">
      <c r="A1396" s="158">
        <v>1385</v>
      </c>
      <c r="B1396" t="s">
        <v>3563</v>
      </c>
      <c r="C1396" s="112" t="s">
        <v>2087</v>
      </c>
      <c r="D1396" s="112" t="s">
        <v>1400</v>
      </c>
    </row>
    <row r="1397" spans="1:4">
      <c r="A1397" s="158">
        <v>1386</v>
      </c>
      <c r="B1397" t="s">
        <v>3563</v>
      </c>
      <c r="C1397" s="112" t="s">
        <v>2531</v>
      </c>
      <c r="D1397" s="112" t="s">
        <v>1400</v>
      </c>
    </row>
    <row r="1398" spans="1:4">
      <c r="A1398" s="158">
        <v>1387</v>
      </c>
      <c r="B1398" t="s">
        <v>3563</v>
      </c>
      <c r="C1398" s="112" t="s">
        <v>3288</v>
      </c>
      <c r="D1398" s="112" t="s">
        <v>1400</v>
      </c>
    </row>
    <row r="1399" spans="1:4">
      <c r="A1399" s="158">
        <v>1388</v>
      </c>
      <c r="B1399" t="s">
        <v>3563</v>
      </c>
      <c r="C1399" s="112" t="s">
        <v>3289</v>
      </c>
      <c r="D1399" s="112" t="s">
        <v>1400</v>
      </c>
    </row>
    <row r="1400" spans="1:4">
      <c r="A1400" s="158">
        <v>1389</v>
      </c>
      <c r="B1400" t="s">
        <v>3563</v>
      </c>
      <c r="C1400" s="112" t="s">
        <v>2290</v>
      </c>
      <c r="D1400" s="112" t="s">
        <v>1400</v>
      </c>
    </row>
    <row r="1401" spans="1:4">
      <c r="A1401" s="158">
        <v>1390</v>
      </c>
      <c r="B1401" t="s">
        <v>3563</v>
      </c>
      <c r="C1401" s="112" t="s">
        <v>3290</v>
      </c>
      <c r="D1401" s="112" t="s">
        <v>1400</v>
      </c>
    </row>
    <row r="1402" spans="1:4">
      <c r="A1402" s="158">
        <v>1391</v>
      </c>
      <c r="B1402" t="s">
        <v>3563</v>
      </c>
      <c r="C1402" s="112" t="s">
        <v>3291</v>
      </c>
      <c r="D1402" s="112" t="s">
        <v>1400</v>
      </c>
    </row>
    <row r="1403" spans="1:4">
      <c r="A1403" s="158">
        <v>1392</v>
      </c>
      <c r="B1403" t="s">
        <v>3563</v>
      </c>
      <c r="C1403" s="112" t="s">
        <v>3292</v>
      </c>
      <c r="D1403" s="112" t="s">
        <v>1400</v>
      </c>
    </row>
    <row r="1404" spans="1:4">
      <c r="A1404" s="158">
        <v>1393</v>
      </c>
      <c r="B1404" t="s">
        <v>3563</v>
      </c>
      <c r="C1404" s="112" t="s">
        <v>3293</v>
      </c>
      <c r="D1404" s="112" t="s">
        <v>1400</v>
      </c>
    </row>
    <row r="1405" spans="1:4">
      <c r="A1405" s="158">
        <v>1394</v>
      </c>
      <c r="B1405" t="s">
        <v>3563</v>
      </c>
      <c r="C1405" s="112" t="s">
        <v>3294</v>
      </c>
      <c r="D1405" s="112" t="s">
        <v>1400</v>
      </c>
    </row>
    <row r="1406" spans="1:4">
      <c r="A1406" s="158">
        <v>1395</v>
      </c>
      <c r="B1406" t="s">
        <v>3563</v>
      </c>
      <c r="C1406" s="112" t="s">
        <v>3295</v>
      </c>
      <c r="D1406" s="112" t="s">
        <v>1400</v>
      </c>
    </row>
    <row r="1407" spans="1:4">
      <c r="A1407" s="158">
        <v>1396</v>
      </c>
      <c r="B1407" t="s">
        <v>3563</v>
      </c>
      <c r="C1407" s="112" t="s">
        <v>3296</v>
      </c>
      <c r="D1407" s="112" t="s">
        <v>1400</v>
      </c>
    </row>
    <row r="1408" spans="1:4">
      <c r="A1408" s="158">
        <v>1397</v>
      </c>
      <c r="B1408" t="s">
        <v>3563</v>
      </c>
      <c r="C1408" s="112" t="s">
        <v>3297</v>
      </c>
      <c r="D1408" s="112" t="s">
        <v>1400</v>
      </c>
    </row>
    <row r="1409" spans="1:4">
      <c r="A1409" s="158">
        <v>1398</v>
      </c>
      <c r="B1409" t="s">
        <v>3563</v>
      </c>
      <c r="C1409" s="112" t="s">
        <v>3298</v>
      </c>
      <c r="D1409" s="112" t="s">
        <v>1400</v>
      </c>
    </row>
    <row r="1410" spans="1:4">
      <c r="A1410" s="158">
        <v>1399</v>
      </c>
      <c r="B1410" t="s">
        <v>3563</v>
      </c>
      <c r="C1410" s="112" t="s">
        <v>3299</v>
      </c>
      <c r="D1410" s="112" t="s">
        <v>1400</v>
      </c>
    </row>
    <row r="1411" spans="1:4">
      <c r="A1411" s="158">
        <v>1400</v>
      </c>
      <c r="B1411" t="s">
        <v>3563</v>
      </c>
      <c r="C1411" s="112" t="s">
        <v>3300</v>
      </c>
      <c r="D1411" s="112" t="s">
        <v>1400</v>
      </c>
    </row>
    <row r="1412" spans="1:4">
      <c r="A1412" s="158">
        <v>1401</v>
      </c>
      <c r="B1412" t="s">
        <v>3563</v>
      </c>
      <c r="C1412" s="112" t="s">
        <v>3301</v>
      </c>
      <c r="D1412" s="112" t="s">
        <v>1400</v>
      </c>
    </row>
    <row r="1413" spans="1:4">
      <c r="A1413" s="158">
        <v>1402</v>
      </c>
      <c r="B1413" t="s">
        <v>3563</v>
      </c>
      <c r="C1413" s="112" t="s">
        <v>3302</v>
      </c>
      <c r="D1413" s="112" t="s">
        <v>1400</v>
      </c>
    </row>
    <row r="1414" spans="1:4">
      <c r="A1414" s="158">
        <v>1403</v>
      </c>
      <c r="B1414" t="s">
        <v>3563</v>
      </c>
      <c r="C1414" s="112" t="s">
        <v>3303</v>
      </c>
      <c r="D1414" s="112" t="s">
        <v>1400</v>
      </c>
    </row>
    <row r="1415" spans="1:4">
      <c r="A1415" s="158">
        <v>1404</v>
      </c>
      <c r="B1415" t="s">
        <v>3563</v>
      </c>
      <c r="C1415" s="112" t="s">
        <v>2534</v>
      </c>
      <c r="D1415" s="112" t="s">
        <v>1400</v>
      </c>
    </row>
    <row r="1416" spans="1:4">
      <c r="A1416" s="158">
        <v>1405</v>
      </c>
      <c r="B1416" t="s">
        <v>3563</v>
      </c>
      <c r="C1416" s="112" t="s">
        <v>3304</v>
      </c>
      <c r="D1416" s="112" t="s">
        <v>1400</v>
      </c>
    </row>
    <row r="1417" spans="1:4">
      <c r="A1417" s="158">
        <v>1406</v>
      </c>
      <c r="B1417" t="s">
        <v>3563</v>
      </c>
      <c r="C1417" s="112" t="s">
        <v>3305</v>
      </c>
      <c r="D1417" s="112" t="s">
        <v>1400</v>
      </c>
    </row>
    <row r="1418" spans="1:4">
      <c r="A1418" s="158">
        <v>1407</v>
      </c>
      <c r="B1418" t="s">
        <v>3563</v>
      </c>
      <c r="C1418" s="112" t="s">
        <v>3306</v>
      </c>
      <c r="D1418" s="112" t="s">
        <v>1400</v>
      </c>
    </row>
    <row r="1419" spans="1:4">
      <c r="A1419" s="158">
        <v>1408</v>
      </c>
      <c r="B1419" t="s">
        <v>3563</v>
      </c>
      <c r="C1419" s="112" t="s">
        <v>3307</v>
      </c>
      <c r="D1419" s="112" t="s">
        <v>1400</v>
      </c>
    </row>
    <row r="1420" spans="1:4">
      <c r="A1420" s="158">
        <v>1409</v>
      </c>
      <c r="B1420" t="s">
        <v>3563</v>
      </c>
      <c r="C1420" s="112" t="s">
        <v>3308</v>
      </c>
      <c r="D1420" s="112" t="s">
        <v>1400</v>
      </c>
    </row>
    <row r="1421" spans="1:4">
      <c r="A1421" s="158">
        <v>1410</v>
      </c>
      <c r="B1421" t="s">
        <v>3563</v>
      </c>
      <c r="C1421" s="112" t="s">
        <v>3309</v>
      </c>
      <c r="D1421" s="112" t="s">
        <v>1400</v>
      </c>
    </row>
    <row r="1422" spans="1:4">
      <c r="A1422" s="158">
        <v>1411</v>
      </c>
      <c r="B1422" t="s">
        <v>3563</v>
      </c>
      <c r="C1422" s="112" t="s">
        <v>3310</v>
      </c>
      <c r="D1422" s="112" t="s">
        <v>1400</v>
      </c>
    </row>
    <row r="1423" spans="1:4">
      <c r="A1423" s="158">
        <v>1412</v>
      </c>
      <c r="B1423" t="s">
        <v>3563</v>
      </c>
      <c r="C1423" s="112" t="s">
        <v>3311</v>
      </c>
      <c r="D1423" s="112" t="s">
        <v>1400</v>
      </c>
    </row>
    <row r="1424" spans="1:4">
      <c r="A1424" s="158">
        <v>1413</v>
      </c>
      <c r="B1424" t="s">
        <v>3563</v>
      </c>
      <c r="C1424" s="112" t="s">
        <v>3312</v>
      </c>
      <c r="D1424" s="112" t="s">
        <v>1400</v>
      </c>
    </row>
    <row r="1425" spans="1:4">
      <c r="A1425" s="158">
        <v>1414</v>
      </c>
      <c r="B1425" t="s">
        <v>3563</v>
      </c>
      <c r="C1425" s="112" t="s">
        <v>3313</v>
      </c>
      <c r="D1425" s="112" t="s">
        <v>1400</v>
      </c>
    </row>
    <row r="1426" spans="1:4">
      <c r="A1426" s="158">
        <v>1415</v>
      </c>
      <c r="B1426" t="s">
        <v>3563</v>
      </c>
      <c r="C1426" s="112" t="s">
        <v>3314</v>
      </c>
      <c r="D1426" s="112" t="s">
        <v>1400</v>
      </c>
    </row>
    <row r="1427" spans="1:4">
      <c r="A1427" s="158">
        <v>1416</v>
      </c>
      <c r="B1427" t="s">
        <v>3564</v>
      </c>
      <c r="C1427" s="112" t="s">
        <v>3315</v>
      </c>
      <c r="D1427" s="112" t="s">
        <v>3316</v>
      </c>
    </row>
    <row r="1428" spans="1:4">
      <c r="A1428" s="158">
        <v>1417</v>
      </c>
      <c r="B1428" t="s">
        <v>3564</v>
      </c>
      <c r="C1428" s="112" t="s">
        <v>3317</v>
      </c>
      <c r="D1428" s="112" t="s">
        <v>3316</v>
      </c>
    </row>
    <row r="1429" spans="1:4">
      <c r="A1429" s="158">
        <v>1418</v>
      </c>
      <c r="B1429" t="s">
        <v>3564</v>
      </c>
      <c r="C1429" s="112" t="s">
        <v>3318</v>
      </c>
      <c r="D1429" s="112" t="s">
        <v>3316</v>
      </c>
    </row>
    <row r="1430" spans="1:4">
      <c r="A1430" s="158">
        <v>1419</v>
      </c>
      <c r="B1430" t="s">
        <v>3564</v>
      </c>
      <c r="C1430" s="112" t="s">
        <v>3319</v>
      </c>
      <c r="D1430" s="112" t="s">
        <v>3316</v>
      </c>
    </row>
    <row r="1431" spans="1:4">
      <c r="A1431" s="158">
        <v>1420</v>
      </c>
      <c r="B1431" t="s">
        <v>3564</v>
      </c>
      <c r="C1431" s="112" t="s">
        <v>3320</v>
      </c>
      <c r="D1431" s="112" t="s">
        <v>3316</v>
      </c>
    </row>
    <row r="1432" spans="1:4">
      <c r="A1432" s="158">
        <v>1421</v>
      </c>
      <c r="B1432" t="s">
        <v>3564</v>
      </c>
      <c r="C1432" s="112" t="s">
        <v>3321</v>
      </c>
      <c r="D1432" s="112" t="s">
        <v>3316</v>
      </c>
    </row>
    <row r="1433" spans="1:4">
      <c r="A1433" s="158">
        <v>1422</v>
      </c>
      <c r="B1433" t="s">
        <v>3564</v>
      </c>
      <c r="C1433" s="112" t="s">
        <v>3322</v>
      </c>
      <c r="D1433" s="112" t="s">
        <v>3316</v>
      </c>
    </row>
    <row r="1434" spans="1:4">
      <c r="A1434" s="158">
        <v>1423</v>
      </c>
      <c r="B1434" t="s">
        <v>3564</v>
      </c>
      <c r="C1434" s="112" t="s">
        <v>3323</v>
      </c>
      <c r="D1434" s="112" t="s">
        <v>3316</v>
      </c>
    </row>
    <row r="1435" spans="1:4">
      <c r="A1435" s="158">
        <v>1424</v>
      </c>
      <c r="B1435" t="s">
        <v>3565</v>
      </c>
      <c r="C1435" s="112" t="s">
        <v>3324</v>
      </c>
      <c r="D1435" s="112" t="s">
        <v>1411</v>
      </c>
    </row>
    <row r="1436" spans="1:4">
      <c r="A1436" s="158">
        <v>1425</v>
      </c>
      <c r="B1436" t="s">
        <v>3565</v>
      </c>
      <c r="C1436" s="112" t="s">
        <v>3325</v>
      </c>
      <c r="D1436" s="112" t="s">
        <v>1411</v>
      </c>
    </row>
    <row r="1437" spans="1:4">
      <c r="A1437" s="158">
        <v>1426</v>
      </c>
      <c r="B1437" t="s">
        <v>3565</v>
      </c>
      <c r="C1437" s="112" t="s">
        <v>3326</v>
      </c>
      <c r="D1437" s="112" t="s">
        <v>1411</v>
      </c>
    </row>
    <row r="1438" spans="1:4">
      <c r="A1438" s="158">
        <v>1427</v>
      </c>
      <c r="B1438" t="s">
        <v>3565</v>
      </c>
      <c r="C1438" s="112" t="s">
        <v>3327</v>
      </c>
      <c r="D1438" s="112" t="s">
        <v>1411</v>
      </c>
    </row>
    <row r="1439" spans="1:4">
      <c r="A1439" s="158">
        <v>1428</v>
      </c>
      <c r="B1439" t="s">
        <v>3565</v>
      </c>
      <c r="C1439" s="112" t="s">
        <v>3328</v>
      </c>
      <c r="D1439" s="112" t="s">
        <v>1411</v>
      </c>
    </row>
    <row r="1440" spans="1:4">
      <c r="A1440" s="158">
        <v>1429</v>
      </c>
      <c r="B1440" t="s">
        <v>3565</v>
      </c>
      <c r="C1440" s="112" t="s">
        <v>3329</v>
      </c>
      <c r="D1440" s="112" t="s">
        <v>1411</v>
      </c>
    </row>
    <row r="1441" spans="1:4">
      <c r="A1441" s="158">
        <v>1430</v>
      </c>
      <c r="B1441" t="s">
        <v>3565</v>
      </c>
      <c r="C1441" s="112" t="s">
        <v>3330</v>
      </c>
      <c r="D1441" s="112" t="s">
        <v>1411</v>
      </c>
    </row>
    <row r="1442" spans="1:4">
      <c r="A1442" s="158">
        <v>1431</v>
      </c>
      <c r="B1442" t="s">
        <v>3565</v>
      </c>
      <c r="C1442" s="112" t="s">
        <v>3331</v>
      </c>
      <c r="D1442" s="112" t="s">
        <v>1411</v>
      </c>
    </row>
    <row r="1443" spans="1:4">
      <c r="A1443" s="158">
        <v>1432</v>
      </c>
      <c r="B1443" t="s">
        <v>3565</v>
      </c>
      <c r="C1443" s="112" t="s">
        <v>3332</v>
      </c>
      <c r="D1443" s="112" t="s">
        <v>1411</v>
      </c>
    </row>
    <row r="1444" spans="1:4">
      <c r="A1444" s="158">
        <v>1433</v>
      </c>
      <c r="B1444" t="s">
        <v>3565</v>
      </c>
      <c r="C1444" s="112" t="s">
        <v>3333</v>
      </c>
      <c r="D1444" s="112" t="s">
        <v>1411</v>
      </c>
    </row>
    <row r="1445" spans="1:4">
      <c r="A1445" s="158">
        <v>1434</v>
      </c>
      <c r="B1445" t="s">
        <v>3565</v>
      </c>
      <c r="C1445" s="112" t="s">
        <v>3334</v>
      </c>
      <c r="D1445" s="112" t="s">
        <v>1411</v>
      </c>
    </row>
    <row r="1446" spans="1:4">
      <c r="A1446" s="158">
        <v>1435</v>
      </c>
      <c r="B1446" t="s">
        <v>3565</v>
      </c>
      <c r="C1446" s="112" t="s">
        <v>3335</v>
      </c>
      <c r="D1446" s="112" t="s">
        <v>1411</v>
      </c>
    </row>
    <row r="1447" spans="1:4">
      <c r="A1447" s="158">
        <v>1436</v>
      </c>
      <c r="B1447" t="s">
        <v>3565</v>
      </c>
      <c r="C1447" s="112" t="s">
        <v>3336</v>
      </c>
      <c r="D1447" s="112" t="s">
        <v>1411</v>
      </c>
    </row>
    <row r="1448" spans="1:4">
      <c r="A1448" s="158">
        <v>1437</v>
      </c>
      <c r="B1448" t="s">
        <v>3565</v>
      </c>
      <c r="C1448" s="112" t="s">
        <v>2532</v>
      </c>
      <c r="D1448" s="112" t="s">
        <v>1411</v>
      </c>
    </row>
    <row r="1449" spans="1:4">
      <c r="A1449" s="158">
        <v>1438</v>
      </c>
      <c r="B1449" t="s">
        <v>3565</v>
      </c>
      <c r="C1449" s="112" t="s">
        <v>2249</v>
      </c>
      <c r="D1449" s="112" t="s">
        <v>1411</v>
      </c>
    </row>
    <row r="1450" spans="1:4">
      <c r="A1450" s="158">
        <v>1439</v>
      </c>
      <c r="B1450" t="s">
        <v>3565</v>
      </c>
      <c r="C1450" s="112" t="s">
        <v>3337</v>
      </c>
      <c r="D1450" s="112" t="s">
        <v>1411</v>
      </c>
    </row>
    <row r="1451" spans="1:4">
      <c r="A1451" s="158">
        <v>1440</v>
      </c>
      <c r="B1451" t="s">
        <v>3565</v>
      </c>
      <c r="C1451" s="112" t="s">
        <v>3338</v>
      </c>
      <c r="D1451" s="112" t="s">
        <v>1411</v>
      </c>
    </row>
    <row r="1452" spans="1:4">
      <c r="A1452" s="158">
        <v>1441</v>
      </c>
      <c r="B1452" t="s">
        <v>3565</v>
      </c>
      <c r="C1452" s="112" t="s">
        <v>3339</v>
      </c>
      <c r="D1452" s="112" t="s">
        <v>1411</v>
      </c>
    </row>
    <row r="1453" spans="1:4">
      <c r="A1453" s="158">
        <v>1442</v>
      </c>
      <c r="B1453" t="s">
        <v>3565</v>
      </c>
      <c r="C1453" s="112" t="s">
        <v>3340</v>
      </c>
      <c r="D1453" s="112" t="s">
        <v>1411</v>
      </c>
    </row>
    <row r="1454" spans="1:4">
      <c r="A1454" s="158">
        <v>1443</v>
      </c>
      <c r="B1454" t="s">
        <v>3565</v>
      </c>
      <c r="C1454" s="112" t="s">
        <v>3114</v>
      </c>
      <c r="D1454" s="112" t="s">
        <v>1411</v>
      </c>
    </row>
    <row r="1455" spans="1:4">
      <c r="A1455" s="158">
        <v>1444</v>
      </c>
      <c r="B1455" t="s">
        <v>3565</v>
      </c>
      <c r="C1455" s="112" t="s">
        <v>3341</v>
      </c>
      <c r="D1455" s="112" t="s">
        <v>1411</v>
      </c>
    </row>
    <row r="1456" spans="1:4">
      <c r="A1456" s="158">
        <v>1445</v>
      </c>
      <c r="B1456" t="s">
        <v>3565</v>
      </c>
      <c r="C1456" s="112" t="s">
        <v>3342</v>
      </c>
      <c r="D1456" s="112" t="s">
        <v>1411</v>
      </c>
    </row>
    <row r="1457" spans="1:4">
      <c r="A1457" s="158">
        <v>1446</v>
      </c>
      <c r="B1457" t="s">
        <v>3565</v>
      </c>
      <c r="C1457" s="112" t="s">
        <v>3219</v>
      </c>
      <c r="D1457" s="112" t="s">
        <v>1411</v>
      </c>
    </row>
    <row r="1458" spans="1:4">
      <c r="A1458" s="158">
        <v>1447</v>
      </c>
      <c r="B1458" t="s">
        <v>3565</v>
      </c>
      <c r="C1458" s="112" t="s">
        <v>3343</v>
      </c>
      <c r="D1458" s="112" t="s">
        <v>1411</v>
      </c>
    </row>
    <row r="1459" spans="1:4">
      <c r="A1459" s="158">
        <v>1448</v>
      </c>
      <c r="B1459" t="s">
        <v>3565</v>
      </c>
      <c r="C1459" s="112" t="s">
        <v>3344</v>
      </c>
      <c r="D1459" s="112" t="s">
        <v>1411</v>
      </c>
    </row>
    <row r="1460" spans="1:4">
      <c r="A1460" s="158">
        <v>1449</v>
      </c>
      <c r="B1460" t="s">
        <v>3565</v>
      </c>
      <c r="C1460" s="112" t="s">
        <v>2793</v>
      </c>
      <c r="D1460" s="112" t="s">
        <v>1411</v>
      </c>
    </row>
    <row r="1461" spans="1:4">
      <c r="A1461" s="158">
        <v>1450</v>
      </c>
      <c r="B1461" t="s">
        <v>3565</v>
      </c>
      <c r="C1461" s="112" t="s">
        <v>3345</v>
      </c>
      <c r="D1461" s="112" t="s">
        <v>1411</v>
      </c>
    </row>
    <row r="1462" spans="1:4">
      <c r="A1462" s="158">
        <v>1451</v>
      </c>
      <c r="B1462" t="s">
        <v>3565</v>
      </c>
      <c r="C1462" s="112" t="s">
        <v>3346</v>
      </c>
      <c r="D1462" s="112" t="s">
        <v>1411</v>
      </c>
    </row>
    <row r="1463" spans="1:4">
      <c r="A1463" s="158">
        <v>1452</v>
      </c>
      <c r="B1463" t="s">
        <v>3565</v>
      </c>
      <c r="C1463" s="112" t="s">
        <v>2537</v>
      </c>
      <c r="D1463" s="112" t="s">
        <v>1411</v>
      </c>
    </row>
    <row r="1464" spans="1:4">
      <c r="A1464" s="158">
        <v>1453</v>
      </c>
      <c r="B1464" t="s">
        <v>3565</v>
      </c>
      <c r="C1464" s="112" t="s">
        <v>3347</v>
      </c>
      <c r="D1464" s="112" t="s">
        <v>1411</v>
      </c>
    </row>
    <row r="1465" spans="1:4">
      <c r="A1465" s="158">
        <v>1454</v>
      </c>
      <c r="B1465" t="s">
        <v>3565</v>
      </c>
      <c r="C1465" s="112" t="s">
        <v>3348</v>
      </c>
      <c r="D1465" s="112" t="s">
        <v>1411</v>
      </c>
    </row>
    <row r="1466" spans="1:4">
      <c r="A1466" s="158">
        <v>1455</v>
      </c>
      <c r="B1466" t="s">
        <v>3565</v>
      </c>
      <c r="C1466" s="112" t="s">
        <v>3349</v>
      </c>
      <c r="D1466" s="112" t="s">
        <v>1411</v>
      </c>
    </row>
    <row r="1467" spans="1:4">
      <c r="A1467" s="158">
        <v>1456</v>
      </c>
      <c r="B1467" t="s">
        <v>3565</v>
      </c>
      <c r="C1467" s="112" t="s">
        <v>3350</v>
      </c>
      <c r="D1467" s="112" t="s">
        <v>1411</v>
      </c>
    </row>
    <row r="1468" spans="1:4">
      <c r="A1468" s="158">
        <v>1457</v>
      </c>
      <c r="B1468" t="s">
        <v>3565</v>
      </c>
      <c r="C1468" s="112" t="s">
        <v>3351</v>
      </c>
      <c r="D1468" s="112" t="s">
        <v>1411</v>
      </c>
    </row>
    <row r="1469" spans="1:4">
      <c r="A1469" s="158">
        <v>1458</v>
      </c>
      <c r="B1469" t="s">
        <v>3565</v>
      </c>
      <c r="C1469" s="112" t="s">
        <v>3352</v>
      </c>
      <c r="D1469" s="112" t="s">
        <v>1411</v>
      </c>
    </row>
    <row r="1470" spans="1:4">
      <c r="A1470" s="158">
        <v>1459</v>
      </c>
      <c r="B1470" t="s">
        <v>3565</v>
      </c>
      <c r="C1470" s="112" t="s">
        <v>3353</v>
      </c>
      <c r="D1470" s="112" t="s">
        <v>1411</v>
      </c>
    </row>
    <row r="1471" spans="1:4">
      <c r="A1471" s="158">
        <v>1460</v>
      </c>
      <c r="B1471" t="s">
        <v>3587</v>
      </c>
      <c r="C1471" s="112" t="s">
        <v>3354</v>
      </c>
      <c r="D1471" s="112" t="s">
        <v>3588</v>
      </c>
    </row>
    <row r="1472" spans="1:4">
      <c r="A1472" s="158">
        <v>1461</v>
      </c>
      <c r="B1472" t="s">
        <v>3587</v>
      </c>
      <c r="C1472" s="112" t="s">
        <v>3355</v>
      </c>
      <c r="D1472" s="112" t="s">
        <v>3588</v>
      </c>
    </row>
    <row r="1473" spans="1:4">
      <c r="A1473" s="158">
        <v>1462</v>
      </c>
      <c r="B1473" t="s">
        <v>3587</v>
      </c>
      <c r="C1473" s="112" t="s">
        <v>3356</v>
      </c>
      <c r="D1473" s="112" t="s">
        <v>3588</v>
      </c>
    </row>
    <row r="1474" spans="1:4">
      <c r="A1474" s="158">
        <v>1463</v>
      </c>
      <c r="B1474" t="s">
        <v>3587</v>
      </c>
      <c r="C1474" s="112" t="s">
        <v>3357</v>
      </c>
      <c r="D1474" s="112" t="s">
        <v>3588</v>
      </c>
    </row>
    <row r="1475" spans="1:4">
      <c r="A1475" s="158">
        <v>1464</v>
      </c>
      <c r="B1475" t="s">
        <v>3587</v>
      </c>
      <c r="C1475" s="112" t="s">
        <v>3358</v>
      </c>
      <c r="D1475" s="112" t="s">
        <v>3588</v>
      </c>
    </row>
    <row r="1476" spans="1:4">
      <c r="A1476" s="158">
        <v>1465</v>
      </c>
      <c r="B1476" t="s">
        <v>3587</v>
      </c>
      <c r="C1476" s="112" t="s">
        <v>3359</v>
      </c>
      <c r="D1476" s="112" t="s">
        <v>3588</v>
      </c>
    </row>
    <row r="1477" spans="1:4">
      <c r="A1477" s="158">
        <v>1466</v>
      </c>
      <c r="B1477" t="s">
        <v>3587</v>
      </c>
      <c r="C1477" s="112" t="s">
        <v>3360</v>
      </c>
      <c r="D1477" s="112" t="s">
        <v>3588</v>
      </c>
    </row>
    <row r="1478" spans="1:4">
      <c r="A1478" s="158">
        <v>1467</v>
      </c>
      <c r="B1478" t="s">
        <v>3587</v>
      </c>
      <c r="C1478" s="112" t="s">
        <v>3361</v>
      </c>
      <c r="D1478" s="112" t="s">
        <v>3588</v>
      </c>
    </row>
    <row r="1479" spans="1:4">
      <c r="A1479" s="158">
        <v>1468</v>
      </c>
      <c r="B1479" t="s">
        <v>3587</v>
      </c>
      <c r="C1479" s="112" t="s">
        <v>3362</v>
      </c>
      <c r="D1479" s="112" t="s">
        <v>3588</v>
      </c>
    </row>
    <row r="1480" spans="1:4">
      <c r="A1480" s="158">
        <v>1469</v>
      </c>
      <c r="B1480" t="s">
        <v>3587</v>
      </c>
      <c r="C1480" s="112" t="s">
        <v>3363</v>
      </c>
      <c r="D1480" s="112" t="s">
        <v>3588</v>
      </c>
    </row>
    <row r="1481" spans="1:4">
      <c r="A1481" s="158">
        <v>1470</v>
      </c>
      <c r="B1481" t="s">
        <v>3587</v>
      </c>
      <c r="C1481" s="112" t="s">
        <v>3364</v>
      </c>
      <c r="D1481" s="112" t="s">
        <v>3588</v>
      </c>
    </row>
    <row r="1482" spans="1:4">
      <c r="A1482" s="158">
        <v>1471</v>
      </c>
      <c r="B1482" t="s">
        <v>3587</v>
      </c>
      <c r="C1482" s="112" t="s">
        <v>3365</v>
      </c>
      <c r="D1482" s="112" t="s">
        <v>3588</v>
      </c>
    </row>
    <row r="1483" spans="1:4">
      <c r="A1483" s="158">
        <v>1472</v>
      </c>
      <c r="B1483" t="s">
        <v>3587</v>
      </c>
      <c r="C1483" s="112" t="s">
        <v>3366</v>
      </c>
      <c r="D1483" s="112" t="s">
        <v>3588</v>
      </c>
    </row>
    <row r="1484" spans="1:4">
      <c r="A1484" s="158">
        <v>1473</v>
      </c>
      <c r="B1484" t="s">
        <v>3587</v>
      </c>
      <c r="C1484" s="112" t="s">
        <v>3367</v>
      </c>
      <c r="D1484" s="112" t="s">
        <v>3588</v>
      </c>
    </row>
    <row r="1485" spans="1:4">
      <c r="A1485" s="158">
        <v>1474</v>
      </c>
      <c r="B1485" t="s">
        <v>3587</v>
      </c>
      <c r="C1485" s="112" t="s">
        <v>3368</v>
      </c>
      <c r="D1485" s="112" t="s">
        <v>3588</v>
      </c>
    </row>
    <row r="1486" spans="1:4">
      <c r="A1486" s="158">
        <v>1475</v>
      </c>
      <c r="B1486" t="s">
        <v>3587</v>
      </c>
      <c r="C1486" s="112" t="s">
        <v>3369</v>
      </c>
      <c r="D1486" s="112" t="s">
        <v>3588</v>
      </c>
    </row>
    <row r="1487" spans="1:4">
      <c r="A1487" s="158">
        <v>1476</v>
      </c>
      <c r="B1487" t="s">
        <v>3587</v>
      </c>
      <c r="C1487" s="112" t="s">
        <v>3370</v>
      </c>
      <c r="D1487" s="112" t="s">
        <v>3588</v>
      </c>
    </row>
    <row r="1488" spans="1:4">
      <c r="A1488" s="158">
        <v>1477</v>
      </c>
      <c r="B1488" t="s">
        <v>3587</v>
      </c>
      <c r="C1488" s="112" t="s">
        <v>3371</v>
      </c>
      <c r="D1488" s="112" t="s">
        <v>3588</v>
      </c>
    </row>
    <row r="1489" spans="1:4">
      <c r="A1489" s="158">
        <v>1478</v>
      </c>
      <c r="B1489" t="s">
        <v>3566</v>
      </c>
      <c r="C1489" s="112" t="s">
        <v>2531</v>
      </c>
      <c r="D1489" s="112" t="s">
        <v>1690</v>
      </c>
    </row>
    <row r="1490" spans="1:4">
      <c r="A1490" s="158">
        <v>1479</v>
      </c>
      <c r="B1490" t="s">
        <v>3566</v>
      </c>
      <c r="C1490" s="112" t="s">
        <v>3160</v>
      </c>
      <c r="D1490" s="112" t="s">
        <v>1690</v>
      </c>
    </row>
    <row r="1491" spans="1:4">
      <c r="A1491" s="158">
        <v>1480</v>
      </c>
      <c r="B1491" t="s">
        <v>3566</v>
      </c>
      <c r="C1491" s="112" t="s">
        <v>3372</v>
      </c>
      <c r="D1491" s="112" t="s">
        <v>1690</v>
      </c>
    </row>
    <row r="1492" spans="1:4">
      <c r="A1492" s="158">
        <v>1481</v>
      </c>
      <c r="B1492" t="s">
        <v>3566</v>
      </c>
      <c r="C1492" s="112" t="s">
        <v>3373</v>
      </c>
      <c r="D1492" s="112" t="s">
        <v>1690</v>
      </c>
    </row>
    <row r="1493" spans="1:4">
      <c r="A1493" s="158">
        <v>1482</v>
      </c>
      <c r="B1493" t="s">
        <v>3566</v>
      </c>
      <c r="C1493" s="112" t="s">
        <v>3374</v>
      </c>
      <c r="D1493" s="112" t="s">
        <v>1690</v>
      </c>
    </row>
    <row r="1494" spans="1:4">
      <c r="A1494" s="158">
        <v>1483</v>
      </c>
      <c r="B1494" t="s">
        <v>3566</v>
      </c>
      <c r="C1494" s="112" t="s">
        <v>3101</v>
      </c>
      <c r="D1494" s="112" t="s">
        <v>1690</v>
      </c>
    </row>
    <row r="1495" spans="1:4">
      <c r="A1495" s="158">
        <v>1484</v>
      </c>
      <c r="B1495" t="s">
        <v>3566</v>
      </c>
      <c r="C1495" s="112" t="s">
        <v>3085</v>
      </c>
      <c r="D1495" s="112" t="s">
        <v>1690</v>
      </c>
    </row>
    <row r="1496" spans="1:4">
      <c r="A1496" s="158">
        <v>1485</v>
      </c>
      <c r="B1496" t="s">
        <v>3566</v>
      </c>
      <c r="C1496" s="112" t="s">
        <v>2991</v>
      </c>
      <c r="D1496" s="112" t="s">
        <v>1690</v>
      </c>
    </row>
    <row r="1497" spans="1:4">
      <c r="A1497" s="158">
        <v>1486</v>
      </c>
      <c r="B1497" t="s">
        <v>3566</v>
      </c>
      <c r="C1497" s="112" t="s">
        <v>3375</v>
      </c>
      <c r="D1497" s="112" t="s">
        <v>1690</v>
      </c>
    </row>
    <row r="1498" spans="1:4">
      <c r="A1498" s="158">
        <v>1487</v>
      </c>
      <c r="B1498" t="s">
        <v>3566</v>
      </c>
      <c r="C1498" s="112" t="s">
        <v>3376</v>
      </c>
      <c r="D1498" s="112" t="s">
        <v>1690</v>
      </c>
    </row>
    <row r="1499" spans="1:4">
      <c r="A1499" s="158">
        <v>1488</v>
      </c>
      <c r="B1499" t="s">
        <v>3566</v>
      </c>
      <c r="C1499" s="112" t="s">
        <v>3377</v>
      </c>
      <c r="D1499" s="112" t="s">
        <v>1690</v>
      </c>
    </row>
    <row r="1500" spans="1:4">
      <c r="A1500" s="158">
        <v>1489</v>
      </c>
      <c r="B1500" t="s">
        <v>3566</v>
      </c>
      <c r="C1500" s="112" t="s">
        <v>3378</v>
      </c>
      <c r="D1500" s="112" t="s">
        <v>1690</v>
      </c>
    </row>
    <row r="1501" spans="1:4">
      <c r="A1501" s="158">
        <v>1490</v>
      </c>
      <c r="B1501" t="s">
        <v>3566</v>
      </c>
      <c r="C1501" s="112" t="s">
        <v>3379</v>
      </c>
      <c r="D1501" s="112" t="s">
        <v>1690</v>
      </c>
    </row>
    <row r="1502" spans="1:4">
      <c r="A1502" s="158">
        <v>1491</v>
      </c>
      <c r="B1502" t="s">
        <v>3566</v>
      </c>
      <c r="C1502" s="112" t="s">
        <v>3380</v>
      </c>
      <c r="D1502" s="112" t="s">
        <v>1690</v>
      </c>
    </row>
    <row r="1503" spans="1:4">
      <c r="A1503" s="158">
        <v>1492</v>
      </c>
      <c r="B1503" t="s">
        <v>3566</v>
      </c>
      <c r="C1503" s="112" t="s">
        <v>3381</v>
      </c>
      <c r="D1503" s="112" t="s">
        <v>1690</v>
      </c>
    </row>
    <row r="1504" spans="1:4">
      <c r="A1504" s="158">
        <v>1493</v>
      </c>
      <c r="B1504" t="s">
        <v>3566</v>
      </c>
      <c r="C1504" s="112" t="s">
        <v>3382</v>
      </c>
      <c r="D1504" s="112" t="s">
        <v>1690</v>
      </c>
    </row>
    <row r="1505" spans="1:4">
      <c r="A1505" s="158">
        <v>1494</v>
      </c>
      <c r="B1505" t="s">
        <v>3566</v>
      </c>
      <c r="C1505" s="112" t="s">
        <v>3383</v>
      </c>
      <c r="D1505" s="112" t="s">
        <v>1690</v>
      </c>
    </row>
    <row r="1506" spans="1:4">
      <c r="A1506" s="158">
        <v>1495</v>
      </c>
      <c r="B1506" t="s">
        <v>3566</v>
      </c>
      <c r="C1506" s="112" t="s">
        <v>3384</v>
      </c>
      <c r="D1506" s="112" t="s">
        <v>1690</v>
      </c>
    </row>
    <row r="1507" spans="1:4">
      <c r="A1507" s="158">
        <v>1496</v>
      </c>
      <c r="B1507" t="s">
        <v>3566</v>
      </c>
      <c r="C1507" s="112" t="s">
        <v>3385</v>
      </c>
      <c r="D1507" s="112" t="s">
        <v>1690</v>
      </c>
    </row>
    <row r="1508" spans="1:4">
      <c r="A1508" s="158">
        <v>1497</v>
      </c>
      <c r="B1508" t="s">
        <v>3566</v>
      </c>
      <c r="C1508" s="112" t="s">
        <v>3386</v>
      </c>
      <c r="D1508" s="112" t="s">
        <v>1690</v>
      </c>
    </row>
    <row r="1509" spans="1:4">
      <c r="A1509" s="158">
        <v>1498</v>
      </c>
      <c r="B1509" t="s">
        <v>3566</v>
      </c>
      <c r="C1509" s="112" t="s">
        <v>3387</v>
      </c>
      <c r="D1509" s="112" t="s">
        <v>1690</v>
      </c>
    </row>
    <row r="1510" spans="1:4">
      <c r="A1510" s="158">
        <v>1499</v>
      </c>
      <c r="B1510" t="s">
        <v>3566</v>
      </c>
      <c r="C1510" s="112" t="s">
        <v>3388</v>
      </c>
      <c r="D1510" s="112" t="s">
        <v>1690</v>
      </c>
    </row>
    <row r="1511" spans="1:4">
      <c r="A1511" s="158">
        <v>1500</v>
      </c>
      <c r="B1511" t="s">
        <v>3566</v>
      </c>
      <c r="C1511" s="112" t="s">
        <v>3389</v>
      </c>
      <c r="D1511" s="112" t="s">
        <v>1690</v>
      </c>
    </row>
    <row r="1512" spans="1:4">
      <c r="A1512" s="158">
        <v>1501</v>
      </c>
      <c r="B1512" t="s">
        <v>3566</v>
      </c>
      <c r="C1512" s="112" t="s">
        <v>2237</v>
      </c>
      <c r="D1512" s="112" t="s">
        <v>1690</v>
      </c>
    </row>
    <row r="1513" spans="1:4">
      <c r="A1513" s="158">
        <v>1502</v>
      </c>
      <c r="B1513" t="s">
        <v>3567</v>
      </c>
      <c r="C1513" s="112" t="s">
        <v>3390</v>
      </c>
      <c r="D1513" s="112" t="s">
        <v>3391</v>
      </c>
    </row>
    <row r="1514" spans="1:4">
      <c r="A1514" s="158">
        <v>1503</v>
      </c>
      <c r="B1514" t="s">
        <v>3567</v>
      </c>
      <c r="C1514" s="112" t="s">
        <v>3392</v>
      </c>
      <c r="D1514" s="112" t="s">
        <v>3391</v>
      </c>
    </row>
    <row r="1515" spans="1:4">
      <c r="A1515" s="158">
        <v>1504</v>
      </c>
      <c r="B1515" t="s">
        <v>3567</v>
      </c>
      <c r="C1515" s="112" t="s">
        <v>3393</v>
      </c>
      <c r="D1515" s="112" t="s">
        <v>3391</v>
      </c>
    </row>
    <row r="1516" spans="1:4">
      <c r="A1516" s="158">
        <v>1505</v>
      </c>
      <c r="B1516" t="s">
        <v>3567</v>
      </c>
      <c r="C1516" s="112" t="s">
        <v>3394</v>
      </c>
      <c r="D1516" s="112" t="s">
        <v>3391</v>
      </c>
    </row>
    <row r="1517" spans="1:4">
      <c r="A1517" s="158">
        <v>1506</v>
      </c>
      <c r="B1517" t="s">
        <v>3567</v>
      </c>
      <c r="C1517" s="112" t="s">
        <v>3395</v>
      </c>
      <c r="D1517" s="112" t="s">
        <v>3391</v>
      </c>
    </row>
    <row r="1518" spans="1:4">
      <c r="A1518" s="158">
        <v>1507</v>
      </c>
      <c r="B1518" t="s">
        <v>3567</v>
      </c>
      <c r="C1518" s="112" t="s">
        <v>3396</v>
      </c>
      <c r="D1518" s="112" t="s">
        <v>3391</v>
      </c>
    </row>
    <row r="1519" spans="1:4">
      <c r="A1519" s="158">
        <v>1508</v>
      </c>
      <c r="B1519" t="s">
        <v>3567</v>
      </c>
      <c r="C1519" s="112" t="s">
        <v>3397</v>
      </c>
      <c r="D1519" s="112" t="s">
        <v>3391</v>
      </c>
    </row>
    <row r="1520" spans="1:4">
      <c r="A1520" s="158">
        <v>1509</v>
      </c>
      <c r="B1520" t="s">
        <v>3567</v>
      </c>
      <c r="C1520" s="112" t="s">
        <v>3398</v>
      </c>
      <c r="D1520" s="112" t="s">
        <v>3391</v>
      </c>
    </row>
    <row r="1521" spans="1:4">
      <c r="A1521" s="158">
        <v>1510</v>
      </c>
      <c r="B1521" t="s">
        <v>3567</v>
      </c>
      <c r="C1521" s="112" t="s">
        <v>3399</v>
      </c>
      <c r="D1521" s="112" t="s">
        <v>3391</v>
      </c>
    </row>
    <row r="1522" spans="1:4">
      <c r="A1522" s="158">
        <v>1511</v>
      </c>
      <c r="B1522" t="s">
        <v>3567</v>
      </c>
      <c r="C1522" s="112" t="s">
        <v>3400</v>
      </c>
      <c r="D1522" s="112" t="s">
        <v>3391</v>
      </c>
    </row>
    <row r="1523" spans="1:4">
      <c r="A1523" s="158">
        <v>1512</v>
      </c>
      <c r="B1523" t="s">
        <v>3567</v>
      </c>
      <c r="C1523" s="112" t="s">
        <v>3401</v>
      </c>
      <c r="D1523" s="112" t="s">
        <v>3391</v>
      </c>
    </row>
    <row r="1524" spans="1:4">
      <c r="A1524" s="158">
        <v>1513</v>
      </c>
      <c r="B1524" t="s">
        <v>3567</v>
      </c>
      <c r="C1524" s="112" t="s">
        <v>3402</v>
      </c>
      <c r="D1524" s="112" t="s">
        <v>3391</v>
      </c>
    </row>
    <row r="1525" spans="1:4">
      <c r="A1525" s="158">
        <v>1514</v>
      </c>
      <c r="B1525" t="s">
        <v>3567</v>
      </c>
      <c r="C1525" s="112" t="s">
        <v>3403</v>
      </c>
      <c r="D1525" s="112" t="s">
        <v>3391</v>
      </c>
    </row>
    <row r="1526" spans="1:4">
      <c r="A1526" s="158">
        <v>1515</v>
      </c>
      <c r="B1526" t="s">
        <v>3567</v>
      </c>
      <c r="C1526" s="112" t="s">
        <v>3404</v>
      </c>
      <c r="D1526" s="112" t="s">
        <v>3391</v>
      </c>
    </row>
    <row r="1527" spans="1:4">
      <c r="A1527" s="158">
        <v>1516</v>
      </c>
      <c r="B1527" t="s">
        <v>3567</v>
      </c>
      <c r="C1527" s="112" t="s">
        <v>3405</v>
      </c>
      <c r="D1527" s="112" t="s">
        <v>3391</v>
      </c>
    </row>
    <row r="1528" spans="1:4">
      <c r="A1528" s="158">
        <v>1517</v>
      </c>
      <c r="B1528" t="s">
        <v>3567</v>
      </c>
      <c r="C1528" s="112" t="s">
        <v>3406</v>
      </c>
      <c r="D1528" s="112" t="s">
        <v>3391</v>
      </c>
    </row>
    <row r="1529" spans="1:4">
      <c r="A1529" s="158">
        <v>1518</v>
      </c>
      <c r="B1529" t="s">
        <v>3567</v>
      </c>
      <c r="C1529" s="112" t="s">
        <v>3407</v>
      </c>
      <c r="D1529" s="112" t="s">
        <v>3391</v>
      </c>
    </row>
    <row r="1530" spans="1:4">
      <c r="A1530" s="158">
        <v>1519</v>
      </c>
      <c r="B1530" t="s">
        <v>3567</v>
      </c>
      <c r="C1530" s="112" t="s">
        <v>3408</v>
      </c>
      <c r="D1530" s="112" t="s">
        <v>3391</v>
      </c>
    </row>
    <row r="1531" spans="1:4">
      <c r="A1531" s="158">
        <v>1520</v>
      </c>
      <c r="B1531" t="s">
        <v>3567</v>
      </c>
      <c r="C1531" s="112" t="s">
        <v>3409</v>
      </c>
      <c r="D1531" s="112" t="s">
        <v>3391</v>
      </c>
    </row>
    <row r="1532" spans="1:4">
      <c r="A1532" s="158">
        <v>1521</v>
      </c>
      <c r="B1532" t="s">
        <v>3567</v>
      </c>
      <c r="C1532" s="112" t="s">
        <v>3410</v>
      </c>
      <c r="D1532" s="112" t="s">
        <v>3391</v>
      </c>
    </row>
    <row r="1533" spans="1:4">
      <c r="A1533" s="158">
        <v>1522</v>
      </c>
      <c r="B1533" t="s">
        <v>3567</v>
      </c>
      <c r="C1533" s="112" t="s">
        <v>3411</v>
      </c>
      <c r="D1533" s="112" t="s">
        <v>3391</v>
      </c>
    </row>
    <row r="1534" spans="1:4">
      <c r="A1534" s="158">
        <v>1523</v>
      </c>
      <c r="B1534" t="s">
        <v>3567</v>
      </c>
      <c r="C1534" s="112" t="s">
        <v>3412</v>
      </c>
      <c r="D1534" s="112" t="s">
        <v>3391</v>
      </c>
    </row>
    <row r="1535" spans="1:4">
      <c r="A1535" s="158">
        <v>1524</v>
      </c>
      <c r="B1535" t="s">
        <v>3567</v>
      </c>
      <c r="C1535" s="112" t="s">
        <v>3413</v>
      </c>
      <c r="D1535" s="112" t="s">
        <v>3391</v>
      </c>
    </row>
    <row r="1536" spans="1:4">
      <c r="A1536" s="158">
        <v>1525</v>
      </c>
      <c r="B1536" t="s">
        <v>3567</v>
      </c>
      <c r="C1536" s="112" t="s">
        <v>3414</v>
      </c>
      <c r="D1536" s="112" t="s">
        <v>3391</v>
      </c>
    </row>
    <row r="1537" spans="1:4">
      <c r="A1537" s="158">
        <v>1526</v>
      </c>
      <c r="B1537" t="s">
        <v>3567</v>
      </c>
      <c r="C1537" s="112" t="s">
        <v>3415</v>
      </c>
      <c r="D1537" s="112" t="s">
        <v>3391</v>
      </c>
    </row>
    <row r="1538" spans="1:4">
      <c r="A1538" s="158">
        <v>1527</v>
      </c>
      <c r="B1538" t="s">
        <v>3567</v>
      </c>
      <c r="C1538" s="112" t="s">
        <v>3416</v>
      </c>
      <c r="D1538" s="112" t="s">
        <v>3391</v>
      </c>
    </row>
    <row r="1539" spans="1:4">
      <c r="A1539" s="158">
        <v>1528</v>
      </c>
      <c r="B1539" t="s">
        <v>3567</v>
      </c>
      <c r="C1539" s="112" t="s">
        <v>3417</v>
      </c>
      <c r="D1539" s="112" t="s">
        <v>3391</v>
      </c>
    </row>
    <row r="1540" spans="1:4">
      <c r="A1540" s="158">
        <v>1529</v>
      </c>
      <c r="B1540" t="s">
        <v>3567</v>
      </c>
      <c r="C1540" s="112" t="s">
        <v>3418</v>
      </c>
      <c r="D1540" s="112" t="s">
        <v>3391</v>
      </c>
    </row>
    <row r="1541" spans="1:4">
      <c r="A1541" s="158">
        <v>1530</v>
      </c>
      <c r="B1541" t="s">
        <v>3568</v>
      </c>
      <c r="C1541" s="112" t="s">
        <v>3419</v>
      </c>
      <c r="D1541" s="112" t="s">
        <v>1425</v>
      </c>
    </row>
    <row r="1542" spans="1:4">
      <c r="A1542" s="158">
        <v>1531</v>
      </c>
      <c r="B1542" t="s">
        <v>3568</v>
      </c>
      <c r="C1542" s="112" t="s">
        <v>3420</v>
      </c>
      <c r="D1542" s="112" t="s">
        <v>1425</v>
      </c>
    </row>
    <row r="1543" spans="1:4">
      <c r="A1543" s="158">
        <v>1532</v>
      </c>
      <c r="B1543" t="s">
        <v>3568</v>
      </c>
      <c r="C1543" s="112" t="s">
        <v>3421</v>
      </c>
      <c r="D1543" s="112" t="s">
        <v>1425</v>
      </c>
    </row>
    <row r="1544" spans="1:4">
      <c r="A1544" s="158">
        <v>1533</v>
      </c>
      <c r="B1544" t="s">
        <v>3568</v>
      </c>
      <c r="C1544" s="112" t="s">
        <v>3422</v>
      </c>
      <c r="D1544" s="112" t="s">
        <v>1425</v>
      </c>
    </row>
    <row r="1545" spans="1:4">
      <c r="A1545" s="158">
        <v>1534</v>
      </c>
      <c r="B1545" t="s">
        <v>3568</v>
      </c>
      <c r="C1545" s="112" t="s">
        <v>3423</v>
      </c>
      <c r="D1545" s="112" t="s">
        <v>1425</v>
      </c>
    </row>
    <row r="1546" spans="1:4">
      <c r="A1546" s="158">
        <v>1535</v>
      </c>
      <c r="B1546" t="s">
        <v>3568</v>
      </c>
      <c r="C1546" s="112" t="s">
        <v>3424</v>
      </c>
      <c r="D1546" s="112" t="s">
        <v>1425</v>
      </c>
    </row>
    <row r="1547" spans="1:4">
      <c r="A1547" s="158">
        <v>1536</v>
      </c>
      <c r="B1547" t="s">
        <v>3568</v>
      </c>
      <c r="C1547" s="112" t="s">
        <v>3425</v>
      </c>
      <c r="D1547" s="112" t="s">
        <v>1425</v>
      </c>
    </row>
    <row r="1548" spans="1:4">
      <c r="A1548" s="158">
        <v>1537</v>
      </c>
      <c r="B1548" t="s">
        <v>3568</v>
      </c>
      <c r="C1548" s="112" t="s">
        <v>3426</v>
      </c>
      <c r="D1548" s="112" t="s">
        <v>1425</v>
      </c>
    </row>
    <row r="1549" spans="1:4">
      <c r="A1549" s="158">
        <v>1538</v>
      </c>
      <c r="B1549" t="s">
        <v>3568</v>
      </c>
      <c r="C1549" s="112" t="s">
        <v>3427</v>
      </c>
      <c r="D1549" s="112" t="s">
        <v>1425</v>
      </c>
    </row>
    <row r="1550" spans="1:4">
      <c r="A1550" s="158">
        <v>1539</v>
      </c>
      <c r="B1550" t="s">
        <v>3568</v>
      </c>
      <c r="C1550" s="112" t="s">
        <v>3428</v>
      </c>
      <c r="D1550" s="112" t="s">
        <v>1425</v>
      </c>
    </row>
    <row r="1551" spans="1:4">
      <c r="A1551" s="158">
        <v>1540</v>
      </c>
      <c r="B1551" t="s">
        <v>3568</v>
      </c>
      <c r="C1551" s="112" t="s">
        <v>3429</v>
      </c>
      <c r="D1551" s="112" t="s">
        <v>1425</v>
      </c>
    </row>
    <row r="1552" spans="1:4">
      <c r="A1552" s="158">
        <v>1541</v>
      </c>
      <c r="B1552" t="s">
        <v>3568</v>
      </c>
      <c r="C1552" s="112" t="s">
        <v>3430</v>
      </c>
      <c r="D1552" s="112" t="s">
        <v>1425</v>
      </c>
    </row>
    <row r="1553" spans="1:4">
      <c r="A1553" s="158">
        <v>1542</v>
      </c>
      <c r="B1553" t="s">
        <v>3568</v>
      </c>
      <c r="C1553" s="112" t="s">
        <v>3431</v>
      </c>
      <c r="D1553" s="112" t="s">
        <v>1425</v>
      </c>
    </row>
    <row r="1554" spans="1:4">
      <c r="A1554" s="158">
        <v>1543</v>
      </c>
      <c r="B1554" t="s">
        <v>3568</v>
      </c>
      <c r="C1554" s="112" t="s">
        <v>3432</v>
      </c>
      <c r="D1554" s="112" t="s">
        <v>1425</v>
      </c>
    </row>
    <row r="1555" spans="1:4">
      <c r="A1555" s="158">
        <v>1544</v>
      </c>
      <c r="B1555" t="s">
        <v>3568</v>
      </c>
      <c r="C1555" s="112" t="s">
        <v>3433</v>
      </c>
      <c r="D1555" s="112" t="s">
        <v>1425</v>
      </c>
    </row>
    <row r="1556" spans="1:4">
      <c r="A1556" s="158">
        <v>1545</v>
      </c>
      <c r="B1556" t="s">
        <v>3568</v>
      </c>
      <c r="C1556" s="112" t="s">
        <v>3434</v>
      </c>
      <c r="D1556" s="112" t="s">
        <v>1425</v>
      </c>
    </row>
    <row r="1557" spans="1:4">
      <c r="A1557" s="158">
        <v>1546</v>
      </c>
      <c r="B1557" t="s">
        <v>3568</v>
      </c>
      <c r="C1557" s="112" t="s">
        <v>3435</v>
      </c>
      <c r="D1557" s="112" t="s">
        <v>1425</v>
      </c>
    </row>
    <row r="1558" spans="1:4">
      <c r="A1558" s="158">
        <v>1547</v>
      </c>
      <c r="B1558" t="s">
        <v>3568</v>
      </c>
      <c r="C1558" s="112" t="s">
        <v>3436</v>
      </c>
      <c r="D1558" s="112" t="s">
        <v>1425</v>
      </c>
    </row>
    <row r="1559" spans="1:4">
      <c r="A1559" s="158">
        <v>1548</v>
      </c>
      <c r="B1559" t="s">
        <v>3569</v>
      </c>
      <c r="C1559" s="112" t="s">
        <v>3437</v>
      </c>
      <c r="D1559" s="112" t="s">
        <v>3438</v>
      </c>
    </row>
    <row r="1560" spans="1:4">
      <c r="A1560" s="158">
        <v>1549</v>
      </c>
      <c r="B1560" t="s">
        <v>3569</v>
      </c>
      <c r="C1560" s="112" t="s">
        <v>3439</v>
      </c>
      <c r="D1560" s="112" t="s">
        <v>3438</v>
      </c>
    </row>
    <row r="1561" spans="1:4">
      <c r="A1561" s="158">
        <v>1550</v>
      </c>
      <c r="B1561" t="s">
        <v>3569</v>
      </c>
      <c r="C1561" s="112" t="s">
        <v>3440</v>
      </c>
      <c r="D1561" s="112" t="s">
        <v>3438</v>
      </c>
    </row>
    <row r="1562" spans="1:4">
      <c r="A1562" s="158">
        <v>1551</v>
      </c>
      <c r="B1562" t="s">
        <v>3569</v>
      </c>
      <c r="C1562" s="112" t="s">
        <v>3441</v>
      </c>
      <c r="D1562" s="112" t="s">
        <v>3438</v>
      </c>
    </row>
    <row r="1563" spans="1:4">
      <c r="A1563" s="158">
        <v>1552</v>
      </c>
      <c r="B1563" t="s">
        <v>3569</v>
      </c>
      <c r="C1563" s="112" t="s">
        <v>3442</v>
      </c>
      <c r="D1563" s="112" t="s">
        <v>3438</v>
      </c>
    </row>
    <row r="1564" spans="1:4">
      <c r="A1564" s="158">
        <v>1553</v>
      </c>
      <c r="B1564" t="s">
        <v>3569</v>
      </c>
      <c r="C1564" s="112" t="s">
        <v>3443</v>
      </c>
      <c r="D1564" s="112" t="s">
        <v>3438</v>
      </c>
    </row>
    <row r="1565" spans="1:4">
      <c r="A1565" s="158">
        <v>1554</v>
      </c>
      <c r="B1565" t="s">
        <v>3569</v>
      </c>
      <c r="C1565" s="112" t="s">
        <v>3444</v>
      </c>
      <c r="D1565" s="112" t="s">
        <v>3438</v>
      </c>
    </row>
    <row r="1566" spans="1:4">
      <c r="A1566" s="158">
        <v>1555</v>
      </c>
      <c r="B1566" t="s">
        <v>3569</v>
      </c>
      <c r="C1566" s="112" t="s">
        <v>3445</v>
      </c>
      <c r="D1566" s="112" t="s">
        <v>3438</v>
      </c>
    </row>
    <row r="1567" spans="1:4">
      <c r="A1567" s="158">
        <v>1556</v>
      </c>
      <c r="B1567" t="s">
        <v>3569</v>
      </c>
      <c r="C1567" s="112" t="s">
        <v>3446</v>
      </c>
      <c r="D1567" s="112" t="s">
        <v>3438</v>
      </c>
    </row>
    <row r="1568" spans="1:4">
      <c r="A1568" s="158">
        <v>1557</v>
      </c>
      <c r="B1568" t="s">
        <v>3569</v>
      </c>
      <c r="C1568" s="112" t="s">
        <v>3447</v>
      </c>
      <c r="D1568" s="112" t="s">
        <v>3438</v>
      </c>
    </row>
    <row r="1569" spans="1:4">
      <c r="A1569" s="158">
        <v>1558</v>
      </c>
      <c r="B1569" t="s">
        <v>3569</v>
      </c>
      <c r="C1569" s="112" t="s">
        <v>3448</v>
      </c>
      <c r="D1569" s="112" t="s">
        <v>3438</v>
      </c>
    </row>
    <row r="1570" spans="1:4">
      <c r="A1570" s="158">
        <v>1559</v>
      </c>
      <c r="B1570" t="s">
        <v>3569</v>
      </c>
      <c r="C1570" s="112" t="s">
        <v>3449</v>
      </c>
      <c r="D1570" s="112" t="s">
        <v>3438</v>
      </c>
    </row>
    <row r="1571" spans="1:4">
      <c r="A1571" s="158">
        <v>1560</v>
      </c>
      <c r="B1571" t="s">
        <v>3569</v>
      </c>
      <c r="C1571" s="112" t="s">
        <v>3450</v>
      </c>
      <c r="D1571" s="112" t="s">
        <v>3438</v>
      </c>
    </row>
    <row r="1572" spans="1:4">
      <c r="A1572" s="158">
        <v>1561</v>
      </c>
      <c r="B1572" t="s">
        <v>3569</v>
      </c>
      <c r="C1572" s="112" t="s">
        <v>3451</v>
      </c>
      <c r="D1572" s="112" t="s">
        <v>3438</v>
      </c>
    </row>
    <row r="1573" spans="1:4">
      <c r="A1573" s="158">
        <v>1562</v>
      </c>
      <c r="B1573" t="s">
        <v>3569</v>
      </c>
      <c r="C1573" s="112" t="s">
        <v>3452</v>
      </c>
      <c r="D1573" s="112" t="s">
        <v>3438</v>
      </c>
    </row>
    <row r="1574" spans="1:4">
      <c r="A1574" s="158">
        <v>1563</v>
      </c>
      <c r="B1574" t="s">
        <v>3569</v>
      </c>
      <c r="C1574" s="112" t="s">
        <v>3453</v>
      </c>
      <c r="D1574" s="112" t="s">
        <v>3438</v>
      </c>
    </row>
    <row r="1575" spans="1:4">
      <c r="A1575" s="158">
        <v>1564</v>
      </c>
      <c r="B1575" t="s">
        <v>3589</v>
      </c>
      <c r="C1575" s="112" t="s">
        <v>3454</v>
      </c>
      <c r="D1575" s="112" t="s">
        <v>1502</v>
      </c>
    </row>
    <row r="1576" spans="1:4">
      <c r="A1576" s="158">
        <v>1565</v>
      </c>
      <c r="B1576" t="s">
        <v>3570</v>
      </c>
      <c r="C1576" s="112" t="s">
        <v>3455</v>
      </c>
      <c r="D1576" s="112" t="s">
        <v>1502</v>
      </c>
    </row>
    <row r="1577" spans="1:4">
      <c r="A1577" s="158">
        <v>1566</v>
      </c>
      <c r="B1577" t="s">
        <v>3570</v>
      </c>
      <c r="C1577" s="112" t="s">
        <v>3456</v>
      </c>
      <c r="D1577" s="112" t="s">
        <v>1502</v>
      </c>
    </row>
    <row r="1578" spans="1:4">
      <c r="A1578" s="158">
        <v>1567</v>
      </c>
      <c r="B1578" t="s">
        <v>3570</v>
      </c>
      <c r="C1578" s="112" t="s">
        <v>3457</v>
      </c>
      <c r="D1578" s="112" t="s">
        <v>1502</v>
      </c>
    </row>
    <row r="1579" spans="1:4">
      <c r="A1579" s="158">
        <v>1568</v>
      </c>
      <c r="B1579" t="s">
        <v>3570</v>
      </c>
      <c r="C1579" s="112" t="s">
        <v>3458</v>
      </c>
      <c r="D1579" s="112" t="s">
        <v>1502</v>
      </c>
    </row>
    <row r="1580" spans="1:4">
      <c r="A1580" s="158">
        <v>1569</v>
      </c>
      <c r="B1580" t="s">
        <v>3570</v>
      </c>
      <c r="C1580" s="112" t="s">
        <v>3459</v>
      </c>
      <c r="D1580" s="112" t="s">
        <v>1502</v>
      </c>
    </row>
    <row r="1581" spans="1:4">
      <c r="A1581" s="158">
        <v>1570</v>
      </c>
      <c r="B1581" t="s">
        <v>3570</v>
      </c>
      <c r="C1581" s="112" t="s">
        <v>3460</v>
      </c>
      <c r="D1581" s="112" t="s">
        <v>1502</v>
      </c>
    </row>
    <row r="1582" spans="1:4">
      <c r="A1582" s="158">
        <v>1571</v>
      </c>
      <c r="B1582" t="s">
        <v>3570</v>
      </c>
      <c r="C1582" s="112" t="s">
        <v>3461</v>
      </c>
      <c r="D1582" s="112" t="s">
        <v>1502</v>
      </c>
    </row>
    <row r="1583" spans="1:4">
      <c r="A1583" s="158">
        <v>1572</v>
      </c>
      <c r="B1583" t="s">
        <v>3570</v>
      </c>
      <c r="C1583" s="112" t="s">
        <v>3462</v>
      </c>
      <c r="D1583" s="112" t="s">
        <v>1502</v>
      </c>
    </row>
    <row r="1584" spans="1:4">
      <c r="A1584" s="158">
        <v>1573</v>
      </c>
      <c r="B1584" t="s">
        <v>3570</v>
      </c>
      <c r="C1584" s="112" t="s">
        <v>3463</v>
      </c>
      <c r="D1584" s="112" t="s">
        <v>1502</v>
      </c>
    </row>
    <row r="1585" spans="1:4">
      <c r="A1585" s="158">
        <v>1574</v>
      </c>
      <c r="B1585" t="s">
        <v>3570</v>
      </c>
      <c r="C1585" s="112" t="s">
        <v>3464</v>
      </c>
      <c r="D1585" s="112" t="s">
        <v>1502</v>
      </c>
    </row>
    <row r="1586" spans="1:4">
      <c r="A1586" s="158">
        <v>1575</v>
      </c>
      <c r="B1586" t="s">
        <v>3570</v>
      </c>
      <c r="C1586" s="112" t="s">
        <v>3465</v>
      </c>
      <c r="D1586" s="112" t="s">
        <v>1502</v>
      </c>
    </row>
    <row r="1587" spans="1:4">
      <c r="A1587" s="158">
        <v>1576</v>
      </c>
      <c r="B1587" t="s">
        <v>3571</v>
      </c>
      <c r="C1587" s="112" t="s">
        <v>3466</v>
      </c>
      <c r="D1587" s="112" t="s">
        <v>1435</v>
      </c>
    </row>
    <row r="1588" spans="1:4">
      <c r="A1588" s="158">
        <v>1577</v>
      </c>
      <c r="B1588" t="s">
        <v>3571</v>
      </c>
      <c r="C1588" s="112" t="s">
        <v>3467</v>
      </c>
      <c r="D1588" s="112" t="s">
        <v>1435</v>
      </c>
    </row>
    <row r="1589" spans="1:4">
      <c r="A1589" s="158">
        <v>1578</v>
      </c>
      <c r="B1589" t="s">
        <v>3571</v>
      </c>
      <c r="C1589" s="112" t="s">
        <v>3468</v>
      </c>
      <c r="D1589" s="112" t="s">
        <v>1435</v>
      </c>
    </row>
    <row r="1590" spans="1:4">
      <c r="A1590" s="158">
        <v>1579</v>
      </c>
      <c r="B1590" t="s">
        <v>3571</v>
      </c>
      <c r="C1590" s="112" t="s">
        <v>3469</v>
      </c>
      <c r="D1590" s="112" t="s">
        <v>1435</v>
      </c>
    </row>
    <row r="1591" spans="1:4">
      <c r="A1591" s="158">
        <v>1580</v>
      </c>
      <c r="B1591" t="s">
        <v>3571</v>
      </c>
      <c r="C1591" s="112" t="s">
        <v>3470</v>
      </c>
      <c r="D1591" s="112" t="s">
        <v>1435</v>
      </c>
    </row>
    <row r="1592" spans="1:4">
      <c r="A1592" s="158">
        <v>1581</v>
      </c>
      <c r="B1592" t="s">
        <v>3571</v>
      </c>
      <c r="C1592" s="112" t="s">
        <v>3471</v>
      </c>
      <c r="D1592" s="112" t="s">
        <v>1435</v>
      </c>
    </row>
    <row r="1593" spans="1:4">
      <c r="A1593" s="158">
        <v>1582</v>
      </c>
      <c r="B1593" t="s">
        <v>3571</v>
      </c>
      <c r="C1593" s="112" t="s">
        <v>3472</v>
      </c>
      <c r="D1593" s="112" t="s">
        <v>1435</v>
      </c>
    </row>
    <row r="1594" spans="1:4">
      <c r="A1594" s="158">
        <v>1583</v>
      </c>
      <c r="B1594" t="s">
        <v>3571</v>
      </c>
      <c r="C1594" s="112" t="s">
        <v>3473</v>
      </c>
      <c r="D1594" s="112" t="s">
        <v>1435</v>
      </c>
    </row>
    <row r="1595" spans="1:4">
      <c r="A1595" s="158">
        <v>1584</v>
      </c>
      <c r="B1595" t="s">
        <v>3571</v>
      </c>
      <c r="C1595" s="112" t="s">
        <v>3474</v>
      </c>
      <c r="D1595" s="112" t="s">
        <v>1435</v>
      </c>
    </row>
    <row r="1596" spans="1:4">
      <c r="A1596" s="158">
        <v>1585</v>
      </c>
      <c r="B1596" t="s">
        <v>3571</v>
      </c>
      <c r="C1596" s="112" t="s">
        <v>3475</v>
      </c>
      <c r="D1596" s="112" t="s">
        <v>1435</v>
      </c>
    </row>
    <row r="1597" spans="1:4">
      <c r="A1597" s="158">
        <v>1586</v>
      </c>
      <c r="B1597" t="s">
        <v>3571</v>
      </c>
      <c r="C1597" s="112" t="s">
        <v>3476</v>
      </c>
      <c r="D1597" s="112" t="s">
        <v>1435</v>
      </c>
    </row>
    <row r="1598" spans="1:4">
      <c r="A1598" s="158">
        <v>1587</v>
      </c>
      <c r="B1598" t="s">
        <v>3571</v>
      </c>
      <c r="C1598" s="112" t="s">
        <v>3477</v>
      </c>
      <c r="D1598" s="112" t="s">
        <v>1435</v>
      </c>
    </row>
    <row r="1599" spans="1:4">
      <c r="A1599" s="158">
        <v>1588</v>
      </c>
      <c r="B1599" t="s">
        <v>3571</v>
      </c>
      <c r="C1599" s="112" t="s">
        <v>3478</v>
      </c>
      <c r="D1599" s="112" t="s">
        <v>1435</v>
      </c>
    </row>
    <row r="1600" spans="1:4">
      <c r="A1600" s="158">
        <v>1589</v>
      </c>
      <c r="B1600" t="s">
        <v>3591</v>
      </c>
      <c r="C1600" s="112" t="s">
        <v>3479</v>
      </c>
      <c r="D1600" s="112" t="s">
        <v>3590</v>
      </c>
    </row>
    <row r="1601" spans="1:4">
      <c r="A1601" s="158">
        <v>1590</v>
      </c>
      <c r="B1601" t="s">
        <v>3591</v>
      </c>
      <c r="C1601" s="112" t="s">
        <v>3480</v>
      </c>
      <c r="D1601" s="112" t="s">
        <v>3590</v>
      </c>
    </row>
    <row r="1602" spans="1:4">
      <c r="A1602" s="158">
        <v>1591</v>
      </c>
      <c r="B1602" t="s">
        <v>3591</v>
      </c>
      <c r="C1602" s="112" t="s">
        <v>3481</v>
      </c>
      <c r="D1602" s="112" t="s">
        <v>3590</v>
      </c>
    </row>
    <row r="1603" spans="1:4">
      <c r="A1603" s="158">
        <v>1592</v>
      </c>
      <c r="B1603" t="s">
        <v>3591</v>
      </c>
      <c r="C1603" s="112" t="s">
        <v>3482</v>
      </c>
      <c r="D1603" s="112" t="s">
        <v>3590</v>
      </c>
    </row>
    <row r="1604" spans="1:4">
      <c r="A1604" s="158">
        <v>1593</v>
      </c>
      <c r="B1604" t="s">
        <v>3591</v>
      </c>
      <c r="C1604" s="112" t="s">
        <v>3483</v>
      </c>
      <c r="D1604" s="112" t="s">
        <v>3590</v>
      </c>
    </row>
    <row r="1605" spans="1:4">
      <c r="A1605" s="158">
        <v>1594</v>
      </c>
      <c r="B1605" t="s">
        <v>3591</v>
      </c>
      <c r="C1605" s="112" t="s">
        <v>3484</v>
      </c>
      <c r="D1605" s="112" t="s">
        <v>3590</v>
      </c>
    </row>
    <row r="1606" spans="1:4">
      <c r="A1606" s="158">
        <v>1595</v>
      </c>
      <c r="B1606" t="s">
        <v>3591</v>
      </c>
      <c r="C1606" s="112" t="s">
        <v>3485</v>
      </c>
      <c r="D1606" s="112" t="s">
        <v>3590</v>
      </c>
    </row>
    <row r="1607" spans="1:4">
      <c r="A1607" s="158">
        <v>1596</v>
      </c>
      <c r="B1607" t="s">
        <v>3591</v>
      </c>
      <c r="C1607" s="112" t="s">
        <v>3486</v>
      </c>
      <c r="D1607" s="112" t="s">
        <v>3590</v>
      </c>
    </row>
    <row r="1608" spans="1:4">
      <c r="A1608" s="158">
        <v>1597</v>
      </c>
      <c r="B1608" t="s">
        <v>3591</v>
      </c>
      <c r="C1608" s="112" t="s">
        <v>3487</v>
      </c>
      <c r="D1608" s="112" t="s">
        <v>3590</v>
      </c>
    </row>
    <row r="1609" spans="1:4">
      <c r="A1609" s="158">
        <v>1598</v>
      </c>
      <c r="B1609" t="s">
        <v>3591</v>
      </c>
      <c r="C1609" s="112" t="s">
        <v>2252</v>
      </c>
      <c r="D1609" s="112" t="s">
        <v>3590</v>
      </c>
    </row>
    <row r="1610" spans="1:4">
      <c r="A1610" s="158">
        <v>1599</v>
      </c>
      <c r="B1610" t="s">
        <v>3591</v>
      </c>
      <c r="C1610" s="112" t="s">
        <v>1377</v>
      </c>
      <c r="D1610" s="112" t="s">
        <v>3590</v>
      </c>
    </row>
    <row r="1611" spans="1:4">
      <c r="A1611" s="158">
        <v>1600</v>
      </c>
      <c r="B1611" t="s">
        <v>3591</v>
      </c>
      <c r="C1611" s="112" t="s">
        <v>3488</v>
      </c>
      <c r="D1611" s="112" t="s">
        <v>3590</v>
      </c>
    </row>
    <row r="1612" spans="1:4">
      <c r="A1612" s="158">
        <v>1601</v>
      </c>
      <c r="B1612" t="s">
        <v>3591</v>
      </c>
      <c r="C1612" s="112" t="s">
        <v>3489</v>
      </c>
      <c r="D1612" s="112" t="s">
        <v>3590</v>
      </c>
    </row>
    <row r="1613" spans="1:4">
      <c r="A1613" s="158">
        <v>1602</v>
      </c>
      <c r="B1613" t="s">
        <v>3591</v>
      </c>
      <c r="C1613" s="112" t="s">
        <v>3490</v>
      </c>
      <c r="D1613" s="112" t="s">
        <v>3590</v>
      </c>
    </row>
    <row r="1614" spans="1:4">
      <c r="A1614" s="158">
        <v>1603</v>
      </c>
      <c r="B1614" t="s">
        <v>3591</v>
      </c>
      <c r="C1614" s="112" t="s">
        <v>3491</v>
      </c>
      <c r="D1614" s="112" t="s">
        <v>3590</v>
      </c>
    </row>
    <row r="1615" spans="1:4">
      <c r="A1615" s="158">
        <v>1604</v>
      </c>
      <c r="B1615" t="s">
        <v>3591</v>
      </c>
      <c r="C1615" s="112" t="s">
        <v>3492</v>
      </c>
      <c r="D1615" s="112" t="s">
        <v>3590</v>
      </c>
    </row>
    <row r="1616" spans="1:4">
      <c r="A1616" s="158">
        <v>1605</v>
      </c>
      <c r="B1616" t="s">
        <v>3591</v>
      </c>
      <c r="C1616" s="112" t="s">
        <v>3493</v>
      </c>
      <c r="D1616" s="112" t="s">
        <v>3590</v>
      </c>
    </row>
    <row r="1617" spans="1:4">
      <c r="A1617" s="158">
        <v>1606</v>
      </c>
      <c r="B1617" t="s">
        <v>3591</v>
      </c>
      <c r="C1617" s="112" t="s">
        <v>3494</v>
      </c>
      <c r="D1617" s="112" t="s">
        <v>3590</v>
      </c>
    </row>
    <row r="1618" spans="1:4">
      <c r="A1618" s="158">
        <v>1607</v>
      </c>
      <c r="B1618" t="s">
        <v>3591</v>
      </c>
      <c r="C1618" s="112" t="s">
        <v>3495</v>
      </c>
      <c r="D1618" s="112" t="s">
        <v>3590</v>
      </c>
    </row>
    <row r="1619" spans="1:4">
      <c r="A1619" s="158">
        <v>1608</v>
      </c>
      <c r="B1619" t="s">
        <v>3591</v>
      </c>
      <c r="C1619" s="112" t="s">
        <v>3496</v>
      </c>
      <c r="D1619" s="112" t="s">
        <v>3590</v>
      </c>
    </row>
    <row r="1620" spans="1:4">
      <c r="A1620" s="158">
        <v>1609</v>
      </c>
      <c r="B1620" t="s">
        <v>3591</v>
      </c>
      <c r="C1620" s="112" t="s">
        <v>3497</v>
      </c>
      <c r="D1620" s="112" t="s">
        <v>3590</v>
      </c>
    </row>
    <row r="1621" spans="1:4">
      <c r="A1621" s="158">
        <v>1610</v>
      </c>
      <c r="B1621" t="s">
        <v>3591</v>
      </c>
      <c r="C1621" s="112" t="s">
        <v>3498</v>
      </c>
      <c r="D1621" s="112" t="s">
        <v>3590</v>
      </c>
    </row>
    <row r="1622" spans="1:4">
      <c r="A1622" s="158">
        <v>1611</v>
      </c>
    </row>
    <row r="1623" spans="1:4">
      <c r="A1623" s="158">
        <v>1612</v>
      </c>
      <c r="C1623" s="113" t="s">
        <v>3700</v>
      </c>
    </row>
    <row r="1624" spans="1:4" ht="18.75">
      <c r="A1624" s="158">
        <v>1613</v>
      </c>
      <c r="C1624" s="138" t="s">
        <v>3701</v>
      </c>
    </row>
    <row r="1625" spans="1:4">
      <c r="A1625" s="158">
        <v>1614</v>
      </c>
      <c r="C1625" s="19" t="s">
        <v>972</v>
      </c>
    </row>
    <row r="1626" spans="1:4">
      <c r="A1626" s="158">
        <v>1615</v>
      </c>
      <c r="C1626" s="19" t="s">
        <v>1029</v>
      </c>
    </row>
    <row r="1627" spans="1:4">
      <c r="A1627" s="158">
        <v>1616</v>
      </c>
      <c r="C1627" s="19" t="s">
        <v>3702</v>
      </c>
    </row>
    <row r="1628" spans="1:4">
      <c r="A1628" s="158">
        <v>1617</v>
      </c>
      <c r="C1628" s="19" t="s">
        <v>3703</v>
      </c>
    </row>
    <row r="1629" spans="1:4">
      <c r="A1629" s="158">
        <v>1618</v>
      </c>
      <c r="C1629" s="19" t="s">
        <v>1001</v>
      </c>
    </row>
    <row r="1630" spans="1:4">
      <c r="A1630" s="158">
        <v>1619</v>
      </c>
      <c r="C1630" s="19" t="s">
        <v>3799</v>
      </c>
    </row>
    <row r="1631" spans="1:4">
      <c r="A1631" s="158">
        <v>1620</v>
      </c>
      <c r="C1631" s="19" t="s">
        <v>3833</v>
      </c>
    </row>
    <row r="1632" spans="1:4">
      <c r="A1632" s="158">
        <v>1621</v>
      </c>
      <c r="C1632" s="19" t="s">
        <v>1055</v>
      </c>
    </row>
    <row r="1633" spans="1:3">
      <c r="A1633" s="158">
        <v>1622</v>
      </c>
      <c r="C1633" s="19" t="s">
        <v>920</v>
      </c>
    </row>
    <row r="1634" spans="1:3">
      <c r="A1634" s="158">
        <v>1623</v>
      </c>
      <c r="C1634" s="19" t="s">
        <v>1401</v>
      </c>
    </row>
    <row r="1635" spans="1:3">
      <c r="A1635" s="158">
        <v>1624</v>
      </c>
      <c r="C1635" s="19" t="s">
        <v>1423</v>
      </c>
    </row>
    <row r="1636" spans="1:3">
      <c r="A1636" s="158">
        <v>1625</v>
      </c>
      <c r="C1636" s="19" t="s">
        <v>1481</v>
      </c>
    </row>
    <row r="1637" spans="1:3">
      <c r="A1637" s="158">
        <v>1626</v>
      </c>
      <c r="C1637" s="19" t="s">
        <v>1061</v>
      </c>
    </row>
    <row r="1638" spans="1:3">
      <c r="A1638" s="158">
        <v>1627</v>
      </c>
      <c r="C1638" s="19" t="s">
        <v>1075</v>
      </c>
    </row>
    <row r="1639" spans="1:3">
      <c r="A1639" s="158">
        <v>1628</v>
      </c>
      <c r="C1639" s="19" t="s">
        <v>1379</v>
      </c>
    </row>
    <row r="1640" spans="1:3">
      <c r="A1640" s="158">
        <v>1629</v>
      </c>
      <c r="C1640" s="19" t="s">
        <v>1297</v>
      </c>
    </row>
    <row r="1641" spans="1:3">
      <c r="A1641" s="158">
        <v>1630</v>
      </c>
      <c r="C1641" s="19" t="s">
        <v>1363</v>
      </c>
    </row>
    <row r="1642" spans="1:3">
      <c r="A1642" s="158">
        <v>1631</v>
      </c>
      <c r="C1642" s="19" t="s">
        <v>1087</v>
      </c>
    </row>
    <row r="1643" spans="1:3">
      <c r="A1643" s="158">
        <v>1632</v>
      </c>
      <c r="C1643" s="19" t="s">
        <v>1095</v>
      </c>
    </row>
    <row r="1644" spans="1:3">
      <c r="A1644" s="158">
        <v>1633</v>
      </c>
      <c r="C1644" s="19" t="s">
        <v>1436</v>
      </c>
    </row>
    <row r="1645" spans="1:3">
      <c r="A1645" s="158">
        <v>1634</v>
      </c>
      <c r="C1645" s="19" t="s">
        <v>1167</v>
      </c>
    </row>
    <row r="1646" spans="1:3">
      <c r="A1646" s="158">
        <v>1635</v>
      </c>
      <c r="C1646" s="19" t="s">
        <v>3704</v>
      </c>
    </row>
    <row r="1647" spans="1:3">
      <c r="A1647" s="158">
        <v>1636</v>
      </c>
      <c r="C1647" s="19" t="s">
        <v>1102</v>
      </c>
    </row>
    <row r="1648" spans="1:3">
      <c r="A1648" s="158">
        <v>1637</v>
      </c>
      <c r="C1648" s="19" t="s">
        <v>859</v>
      </c>
    </row>
    <row r="1649" spans="1:3">
      <c r="A1649" s="158">
        <v>1638</v>
      </c>
      <c r="C1649" s="19" t="s">
        <v>876</v>
      </c>
    </row>
    <row r="1650" spans="1:3">
      <c r="A1650" s="158">
        <v>1639</v>
      </c>
      <c r="C1650" s="19" t="s">
        <v>1113</v>
      </c>
    </row>
    <row r="1651" spans="1:3">
      <c r="A1651" s="158">
        <v>1640</v>
      </c>
      <c r="C1651" s="19" t="s">
        <v>1124</v>
      </c>
    </row>
    <row r="1652" spans="1:3">
      <c r="A1652" s="158">
        <v>1641</v>
      </c>
      <c r="C1652" s="19" t="s">
        <v>983</v>
      </c>
    </row>
    <row r="1653" spans="1:3">
      <c r="A1653" s="158">
        <v>1642</v>
      </c>
      <c r="C1653" s="19" t="s">
        <v>1130</v>
      </c>
    </row>
    <row r="1654" spans="1:3">
      <c r="A1654" s="158">
        <v>1643</v>
      </c>
      <c r="C1654" s="19" t="s">
        <v>1430</v>
      </c>
    </row>
    <row r="1655" spans="1:3">
      <c r="A1655" s="158">
        <v>1644</v>
      </c>
      <c r="C1655" s="19" t="s">
        <v>894</v>
      </c>
    </row>
    <row r="1656" spans="1:3">
      <c r="A1656" s="158">
        <v>1645</v>
      </c>
      <c r="C1656" s="19" t="s">
        <v>1137</v>
      </c>
    </row>
    <row r="1657" spans="1:3">
      <c r="A1657" s="158">
        <v>1646</v>
      </c>
      <c r="C1657" s="19" t="s">
        <v>3797</v>
      </c>
    </row>
    <row r="1658" spans="1:3">
      <c r="A1658" s="158">
        <v>1647</v>
      </c>
      <c r="C1658" s="19" t="s">
        <v>3798</v>
      </c>
    </row>
    <row r="1659" spans="1:3">
      <c r="A1659" s="158">
        <v>1648</v>
      </c>
      <c r="C1659" s="19" t="s">
        <v>1326</v>
      </c>
    </row>
    <row r="1660" spans="1:3">
      <c r="A1660" s="158">
        <v>1649</v>
      </c>
      <c r="C1660" s="19" t="s">
        <v>1347</v>
      </c>
    </row>
    <row r="1661" spans="1:3">
      <c r="A1661" s="158">
        <v>1650</v>
      </c>
      <c r="C1661" s="19" t="s">
        <v>1426</v>
      </c>
    </row>
    <row r="1662" spans="1:3">
      <c r="A1662" s="158">
        <v>1651</v>
      </c>
      <c r="C1662" s="19" t="s">
        <v>1231</v>
      </c>
    </row>
    <row r="1663" spans="1:3">
      <c r="A1663" s="158">
        <v>1652</v>
      </c>
      <c r="C1663" s="19" t="s">
        <v>1284</v>
      </c>
    </row>
    <row r="1664" spans="1:3">
      <c r="A1664" s="158">
        <v>1653</v>
      </c>
      <c r="C1664" s="19" t="s">
        <v>1149</v>
      </c>
    </row>
    <row r="1665" spans="1:3">
      <c r="A1665" s="158">
        <v>1654</v>
      </c>
      <c r="C1665" s="19" t="s">
        <v>1240</v>
      </c>
    </row>
    <row r="1666" spans="1:3">
      <c r="A1666" s="158">
        <v>1655</v>
      </c>
      <c r="C1666" s="19" t="s">
        <v>834</v>
      </c>
    </row>
    <row r="1667" spans="1:3">
      <c r="A1667" s="158">
        <v>1656</v>
      </c>
      <c r="C1667" s="19" t="s">
        <v>1154</v>
      </c>
    </row>
    <row r="1668" spans="1:3">
      <c r="A1668" s="158">
        <v>1657</v>
      </c>
      <c r="C1668" s="19" t="s">
        <v>1179</v>
      </c>
    </row>
    <row r="1669" spans="1:3">
      <c r="A1669" s="158">
        <v>1658</v>
      </c>
      <c r="C1669" s="19" t="s">
        <v>1215</v>
      </c>
    </row>
    <row r="1670" spans="1:3">
      <c r="A1670" s="158">
        <v>1659</v>
      </c>
      <c r="C1670" s="19" t="s">
        <v>1172</v>
      </c>
    </row>
    <row r="1671" spans="1:3">
      <c r="A1671" s="158">
        <v>1660</v>
      </c>
      <c r="C1671" s="19" t="s">
        <v>1356</v>
      </c>
    </row>
    <row r="1672" spans="1:3">
      <c r="A1672" s="158">
        <v>1661</v>
      </c>
      <c r="C1672" s="19" t="s">
        <v>1312</v>
      </c>
    </row>
    <row r="1673" spans="1:3">
      <c r="A1673" s="158">
        <v>1662</v>
      </c>
      <c r="C1673" s="19" t="s">
        <v>1412</v>
      </c>
    </row>
    <row r="1674" spans="1:3">
      <c r="A1674" s="158">
        <v>1663</v>
      </c>
      <c r="C1674" s="19" t="s">
        <v>953</v>
      </c>
    </row>
    <row r="1675" spans="1:3" ht="15.75" customHeight="1">
      <c r="A1675" s="158">
        <v>1664</v>
      </c>
      <c r="C1675" s="138" t="s">
        <v>3705</v>
      </c>
    </row>
    <row r="1676" spans="1:3">
      <c r="A1676" s="158">
        <v>1665</v>
      </c>
      <c r="C1676" s="139" t="s">
        <v>3706</v>
      </c>
    </row>
    <row r="1677" spans="1:3">
      <c r="A1677" s="158">
        <v>1666</v>
      </c>
      <c r="C1677" s="41" t="s">
        <v>3707</v>
      </c>
    </row>
    <row r="1678" spans="1:3">
      <c r="A1678" s="158">
        <v>1667</v>
      </c>
      <c r="C1678" s="41" t="s">
        <v>3708</v>
      </c>
    </row>
    <row r="1679" spans="1:3">
      <c r="A1679" s="158">
        <v>1668</v>
      </c>
      <c r="C1679" s="41" t="s">
        <v>3709</v>
      </c>
    </row>
    <row r="1680" spans="1:3">
      <c r="A1680" s="158">
        <v>1669</v>
      </c>
      <c r="C1680" s="41" t="s">
        <v>3710</v>
      </c>
    </row>
    <row r="1681" spans="1:3">
      <c r="A1681" s="158">
        <v>1670</v>
      </c>
      <c r="C1681" s="41" t="s">
        <v>3711</v>
      </c>
    </row>
    <row r="1682" spans="1:3">
      <c r="A1682" s="158">
        <v>1671</v>
      </c>
      <c r="C1682" s="41" t="s">
        <v>3712</v>
      </c>
    </row>
    <row r="1683" spans="1:3">
      <c r="A1683" s="158">
        <v>1672</v>
      </c>
      <c r="C1683" s="41" t="s">
        <v>3713</v>
      </c>
    </row>
    <row r="1684" spans="1:3">
      <c r="A1684" s="158">
        <v>1673</v>
      </c>
      <c r="C1684" s="41" t="s">
        <v>3714</v>
      </c>
    </row>
    <row r="1685" spans="1:3">
      <c r="A1685" s="158">
        <v>1674</v>
      </c>
      <c r="C1685" s="41" t="s">
        <v>3800</v>
      </c>
    </row>
    <row r="1686" spans="1:3">
      <c r="A1686" s="158">
        <v>1675</v>
      </c>
      <c r="C1686" s="41" t="s">
        <v>3715</v>
      </c>
    </row>
    <row r="1687" spans="1:3">
      <c r="A1687" s="158">
        <v>1676</v>
      </c>
      <c r="C1687" s="41" t="s">
        <v>3716</v>
      </c>
    </row>
    <row r="1688" spans="1:3">
      <c r="A1688" s="158">
        <v>1677</v>
      </c>
      <c r="C1688" s="41" t="s">
        <v>3717</v>
      </c>
    </row>
    <row r="1689" spans="1:3">
      <c r="A1689" s="158">
        <v>1678</v>
      </c>
      <c r="C1689" s="41" t="s">
        <v>3718</v>
      </c>
    </row>
    <row r="1690" spans="1:3">
      <c r="A1690" s="158">
        <v>1679</v>
      </c>
      <c r="C1690" s="41" t="s">
        <v>3719</v>
      </c>
    </row>
    <row r="1691" spans="1:3">
      <c r="A1691" s="158">
        <v>1680</v>
      </c>
      <c r="C1691" s="41" t="s">
        <v>3720</v>
      </c>
    </row>
    <row r="1692" spans="1:3">
      <c r="A1692" s="158">
        <v>1681</v>
      </c>
      <c r="C1692" s="41" t="s">
        <v>3721</v>
      </c>
    </row>
    <row r="1693" spans="1:3">
      <c r="A1693" s="158">
        <v>1682</v>
      </c>
      <c r="C1693" s="41" t="s">
        <v>3722</v>
      </c>
    </row>
    <row r="1694" spans="1:3">
      <c r="A1694" s="158">
        <v>1683</v>
      </c>
      <c r="C1694" s="41" t="s">
        <v>3723</v>
      </c>
    </row>
    <row r="1695" spans="1:3">
      <c r="A1695" s="158">
        <v>1684</v>
      </c>
      <c r="C1695" s="41" t="s">
        <v>3724</v>
      </c>
    </row>
    <row r="1696" spans="1:3" ht="18.75">
      <c r="A1696" s="158">
        <v>1685</v>
      </c>
      <c r="C1696" s="138" t="s">
        <v>3725</v>
      </c>
    </row>
    <row r="1697" spans="1:6">
      <c r="A1697" s="158">
        <v>1686</v>
      </c>
      <c r="C1697" s="41" t="s">
        <v>3726</v>
      </c>
    </row>
    <row r="1698" spans="1:6">
      <c r="A1698" s="158">
        <v>1687</v>
      </c>
      <c r="C1698" s="41" t="s">
        <v>3727</v>
      </c>
    </row>
    <row r="1699" spans="1:6">
      <c r="A1699" s="158">
        <v>1688</v>
      </c>
      <c r="C1699" s="41" t="s">
        <v>3728</v>
      </c>
    </row>
    <row r="1700" spans="1:6">
      <c r="A1700" s="158">
        <v>1689</v>
      </c>
      <c r="C1700" s="41" t="s">
        <v>3729</v>
      </c>
    </row>
    <row r="1701" spans="1:6">
      <c r="A1701" s="158">
        <v>1690</v>
      </c>
      <c r="C1701" s="41" t="s">
        <v>3730</v>
      </c>
    </row>
    <row r="1702" spans="1:6" ht="15.75">
      <c r="A1702" s="158">
        <v>1691</v>
      </c>
      <c r="C1702" s="140" t="s">
        <v>3804</v>
      </c>
    </row>
    <row r="1703" spans="1:6" ht="15.75">
      <c r="A1703" s="158">
        <v>1692</v>
      </c>
      <c r="C1703" s="140" t="s">
        <v>3801</v>
      </c>
    </row>
    <row r="1704" spans="1:6" ht="15.75">
      <c r="A1704" s="158">
        <v>1693</v>
      </c>
      <c r="C1704" s="140" t="s">
        <v>3802</v>
      </c>
    </row>
    <row r="1705" spans="1:6" ht="15.75">
      <c r="A1705" s="158">
        <v>1694</v>
      </c>
      <c r="C1705" s="140" t="s">
        <v>3803</v>
      </c>
    </row>
    <row r="1706" spans="1:6" ht="15.75">
      <c r="A1706" s="158">
        <v>1695</v>
      </c>
      <c r="C1706" s="148" t="s">
        <v>3731</v>
      </c>
    </row>
    <row r="1707" spans="1:6" ht="15.75">
      <c r="A1707" s="158">
        <v>1696</v>
      </c>
      <c r="C1707" s="148" t="s">
        <v>3805</v>
      </c>
    </row>
    <row r="1708" spans="1:6" ht="18.75">
      <c r="A1708" s="158">
        <v>1697</v>
      </c>
      <c r="C1708" s="138" t="s">
        <v>3732</v>
      </c>
    </row>
    <row r="1709" spans="1:6">
      <c r="A1709" s="158">
        <v>1698</v>
      </c>
      <c r="C1709" s="139" t="s">
        <v>3733</v>
      </c>
      <c r="D1709" t="s">
        <v>3807</v>
      </c>
    </row>
    <row r="1710" spans="1:6">
      <c r="A1710" s="158">
        <v>1699</v>
      </c>
      <c r="C1710" s="41" t="s">
        <v>3734</v>
      </c>
      <c r="D1710" t="s">
        <v>3808</v>
      </c>
    </row>
    <row r="1711" spans="1:6">
      <c r="A1711" s="158">
        <v>1700</v>
      </c>
      <c r="C1711" s="41" t="s">
        <v>3735</v>
      </c>
      <c r="D1711" t="s">
        <v>3806</v>
      </c>
    </row>
    <row r="1712" spans="1:6">
      <c r="A1712" s="158">
        <v>1701</v>
      </c>
      <c r="C1712" s="41" t="s">
        <v>3736</v>
      </c>
      <c r="D1712" t="s">
        <v>3809</v>
      </c>
      <c r="F1712" s="150"/>
    </row>
    <row r="1713" spans="1:7">
      <c r="A1713" s="158">
        <v>1702</v>
      </c>
      <c r="C1713" s="41" t="s">
        <v>3737</v>
      </c>
      <c r="D1713" t="s">
        <v>3815</v>
      </c>
      <c r="G1713" s="9"/>
    </row>
    <row r="1714" spans="1:7">
      <c r="A1714" s="158">
        <v>1703</v>
      </c>
      <c r="C1714" s="41" t="s">
        <v>3738</v>
      </c>
      <c r="D1714" t="s">
        <v>3812</v>
      </c>
    </row>
    <row r="1715" spans="1:7">
      <c r="A1715" s="158">
        <v>1704</v>
      </c>
      <c r="C1715" s="41" t="s">
        <v>3739</v>
      </c>
      <c r="D1715" t="s">
        <v>3811</v>
      </c>
    </row>
    <row r="1716" spans="1:7">
      <c r="A1716" s="158">
        <v>1705</v>
      </c>
      <c r="C1716" s="19" t="s">
        <v>3740</v>
      </c>
      <c r="D1716" s="151" t="s">
        <v>3810</v>
      </c>
    </row>
    <row r="1717" spans="1:7">
      <c r="A1717" s="158">
        <v>1706</v>
      </c>
      <c r="C1717" s="41" t="s">
        <v>3741</v>
      </c>
      <c r="D1717" t="s">
        <v>3813</v>
      </c>
    </row>
    <row r="1718" spans="1:7">
      <c r="A1718" s="158">
        <v>1707</v>
      </c>
      <c r="C1718" s="41" t="s">
        <v>3742</v>
      </c>
      <c r="D1718" t="s">
        <v>3814</v>
      </c>
    </row>
    <row r="1719" spans="1:7">
      <c r="A1719" s="158">
        <v>1708</v>
      </c>
      <c r="C1719" s="139" t="s">
        <v>3818</v>
      </c>
      <c r="D1719" t="s">
        <v>3816</v>
      </c>
    </row>
    <row r="1720" spans="1:7">
      <c r="A1720" s="158">
        <v>1709</v>
      </c>
      <c r="C1720" s="139" t="s">
        <v>3819</v>
      </c>
      <c r="D1720" s="152" t="s">
        <v>3817</v>
      </c>
    </row>
    <row r="1721" spans="1:7" ht="18.75">
      <c r="A1721" s="158">
        <v>1710</v>
      </c>
      <c r="C1721" s="138" t="s">
        <v>3743</v>
      </c>
    </row>
    <row r="1722" spans="1:7">
      <c r="A1722" s="158">
        <v>1711</v>
      </c>
      <c r="C1722" s="139" t="s">
        <v>3744</v>
      </c>
      <c r="D1722" t="s">
        <v>3820</v>
      </c>
      <c r="E1722" s="149"/>
    </row>
    <row r="1723" spans="1:7">
      <c r="A1723" s="158">
        <v>1712</v>
      </c>
      <c r="C1723" s="41" t="s">
        <v>3745</v>
      </c>
      <c r="D1723" t="s">
        <v>3824</v>
      </c>
    </row>
    <row r="1724" spans="1:7">
      <c r="A1724" s="158">
        <v>1713</v>
      </c>
      <c r="C1724" s="41" t="s">
        <v>3746</v>
      </c>
      <c r="D1724" t="s">
        <v>3828</v>
      </c>
    </row>
    <row r="1725" spans="1:7">
      <c r="A1725" s="158">
        <v>1714</v>
      </c>
      <c r="C1725" s="41" t="s">
        <v>3747</v>
      </c>
      <c r="D1725" t="s">
        <v>3825</v>
      </c>
      <c r="E1725" s="149"/>
    </row>
    <row r="1726" spans="1:7">
      <c r="A1726" s="158">
        <v>1715</v>
      </c>
      <c r="C1726" s="41" t="s">
        <v>3748</v>
      </c>
      <c r="D1726" t="s">
        <v>3823</v>
      </c>
      <c r="E1726" s="149"/>
    </row>
    <row r="1727" spans="1:7">
      <c r="A1727" s="158">
        <v>1716</v>
      </c>
      <c r="C1727" s="41" t="s">
        <v>3749</v>
      </c>
      <c r="D1727" t="s">
        <v>3826</v>
      </c>
      <c r="E1727" s="149"/>
    </row>
    <row r="1728" spans="1:7">
      <c r="A1728" s="158">
        <v>1717</v>
      </c>
      <c r="C1728" s="41" t="s">
        <v>3750</v>
      </c>
      <c r="D1728" t="s">
        <v>3827</v>
      </c>
      <c r="E1728" s="149"/>
    </row>
    <row r="1729" spans="1:5">
      <c r="A1729" s="158">
        <v>1718</v>
      </c>
      <c r="C1729" s="41" t="s">
        <v>3751</v>
      </c>
      <c r="D1729" t="s">
        <v>3829</v>
      </c>
      <c r="E1729" s="149"/>
    </row>
    <row r="1730" spans="1:5">
      <c r="A1730" s="158">
        <v>1719</v>
      </c>
      <c r="C1730" s="41" t="s">
        <v>3752</v>
      </c>
      <c r="D1730" t="s">
        <v>3821</v>
      </c>
      <c r="E1730" s="149"/>
    </row>
    <row r="1731" spans="1:5">
      <c r="A1731" s="158">
        <v>1720</v>
      </c>
      <c r="C1731" s="41" t="s">
        <v>3753</v>
      </c>
      <c r="D1731" t="s">
        <v>3822</v>
      </c>
    </row>
    <row r="1732" spans="1:5">
      <c r="A1732" s="158">
        <v>1721</v>
      </c>
      <c r="C1732" s="41" t="s">
        <v>3831</v>
      </c>
      <c r="D1732" t="s">
        <v>3830</v>
      </c>
    </row>
    <row r="1733" spans="1:5" ht="18.75">
      <c r="A1733" s="158">
        <v>1722</v>
      </c>
      <c r="C1733" s="138" t="s">
        <v>3754</v>
      </c>
    </row>
    <row r="1734" spans="1:5">
      <c r="A1734" s="158">
        <v>1723</v>
      </c>
      <c r="C1734" s="141" t="s">
        <v>3755</v>
      </c>
    </row>
    <row r="1735" spans="1:5">
      <c r="A1735" s="158">
        <v>1724</v>
      </c>
      <c r="C1735" s="142" t="s">
        <v>3756</v>
      </c>
    </row>
    <row r="1736" spans="1:5">
      <c r="A1736" s="158">
        <v>1725</v>
      </c>
      <c r="C1736" s="142" t="s">
        <v>3757</v>
      </c>
    </row>
    <row r="1737" spans="1:5">
      <c r="A1737" s="158">
        <v>1726</v>
      </c>
      <c r="C1737" s="142" t="s">
        <v>3758</v>
      </c>
    </row>
    <row r="1738" spans="1:5">
      <c r="A1738" s="158">
        <v>1727</v>
      </c>
      <c r="C1738" s="143" t="s">
        <v>3759</v>
      </c>
    </row>
    <row r="1739" spans="1:5">
      <c r="A1739" s="158">
        <v>1728</v>
      </c>
      <c r="C1739" s="141" t="s">
        <v>3760</v>
      </c>
    </row>
    <row r="1740" spans="1:5">
      <c r="A1740" s="158">
        <v>1729</v>
      </c>
      <c r="C1740" s="142" t="s">
        <v>3761</v>
      </c>
    </row>
    <row r="1741" spans="1:5">
      <c r="A1741" s="158">
        <v>1730</v>
      </c>
      <c r="C1741" s="142" t="s">
        <v>3762</v>
      </c>
    </row>
    <row r="1742" spans="1:5">
      <c r="A1742" s="158">
        <v>1731</v>
      </c>
      <c r="C1742" s="142" t="s">
        <v>3763</v>
      </c>
    </row>
    <row r="1743" spans="1:5">
      <c r="A1743" s="158">
        <v>1732</v>
      </c>
      <c r="C1743" s="143" t="s">
        <v>3764</v>
      </c>
    </row>
    <row r="1744" spans="1:5">
      <c r="A1744" s="158">
        <v>1733</v>
      </c>
      <c r="C1744" s="142" t="s">
        <v>3765</v>
      </c>
    </row>
    <row r="1745" spans="1:3" ht="37.5">
      <c r="A1745" s="158">
        <v>1734</v>
      </c>
      <c r="C1745" s="138" t="s">
        <v>3766</v>
      </c>
    </row>
    <row r="1746" spans="1:3">
      <c r="A1746" s="158">
        <v>1735</v>
      </c>
      <c r="C1746" s="144" t="s">
        <v>3767</v>
      </c>
    </row>
    <row r="1747" spans="1:3">
      <c r="A1747" s="158">
        <v>1736</v>
      </c>
      <c r="C1747" s="143" t="s">
        <v>3768</v>
      </c>
    </row>
    <row r="1748" spans="1:3">
      <c r="A1748" s="158">
        <v>1737</v>
      </c>
      <c r="C1748" s="142" t="s">
        <v>3769</v>
      </c>
    </row>
    <row r="1749" spans="1:3">
      <c r="A1749" s="158">
        <v>1738</v>
      </c>
      <c r="C1749" s="142" t="s">
        <v>3770</v>
      </c>
    </row>
    <row r="1750" spans="1:3">
      <c r="A1750" s="158">
        <v>1739</v>
      </c>
      <c r="C1750" s="142" t="s">
        <v>3771</v>
      </c>
    </row>
    <row r="1751" spans="1:3">
      <c r="A1751" s="158">
        <v>1740</v>
      </c>
      <c r="C1751" s="142" t="s">
        <v>3772</v>
      </c>
    </row>
    <row r="1752" spans="1:3">
      <c r="A1752" s="158">
        <v>1741</v>
      </c>
      <c r="C1752" s="142" t="s">
        <v>3773</v>
      </c>
    </row>
    <row r="1753" spans="1:3">
      <c r="A1753" s="158">
        <v>1742</v>
      </c>
      <c r="C1753" s="142" t="s">
        <v>3774</v>
      </c>
    </row>
    <row r="1754" spans="1:3">
      <c r="A1754" s="158">
        <v>1743</v>
      </c>
      <c r="C1754" s="142" t="s">
        <v>3775</v>
      </c>
    </row>
    <row r="1755" spans="1:3">
      <c r="A1755" s="158">
        <v>1744</v>
      </c>
      <c r="C1755" s="142" t="s">
        <v>3776</v>
      </c>
    </row>
    <row r="1756" spans="1:3">
      <c r="A1756" s="158">
        <v>1745</v>
      </c>
      <c r="C1756" s="143" t="s">
        <v>3777</v>
      </c>
    </row>
    <row r="1757" spans="1:3">
      <c r="A1757" s="158">
        <v>1746</v>
      </c>
      <c r="C1757" s="142" t="s">
        <v>3778</v>
      </c>
    </row>
    <row r="1758" spans="1:3">
      <c r="A1758" s="158">
        <v>1747</v>
      </c>
      <c r="C1758" s="142" t="s">
        <v>3779</v>
      </c>
    </row>
    <row r="1759" spans="1:3">
      <c r="A1759" s="158">
        <v>1748</v>
      </c>
      <c r="C1759" s="142" t="s">
        <v>3780</v>
      </c>
    </row>
    <row r="1760" spans="1:3">
      <c r="A1760" s="158">
        <v>1749</v>
      </c>
      <c r="C1760" s="142" t="s">
        <v>3781</v>
      </c>
    </row>
    <row r="1761" spans="1:3">
      <c r="A1761" s="158">
        <v>1750</v>
      </c>
      <c r="C1761" s="142" t="s">
        <v>3782</v>
      </c>
    </row>
    <row r="1762" spans="1:3">
      <c r="A1762" s="158">
        <v>1751</v>
      </c>
      <c r="C1762" s="142" t="s">
        <v>3783</v>
      </c>
    </row>
    <row r="1763" spans="1:3">
      <c r="A1763" s="158">
        <v>1752</v>
      </c>
      <c r="C1763" s="142" t="s">
        <v>3784</v>
      </c>
    </row>
    <row r="1764" spans="1:3">
      <c r="A1764" s="158">
        <v>1753</v>
      </c>
      <c r="C1764" s="142" t="s">
        <v>3785</v>
      </c>
    </row>
    <row r="1765" spans="1:3">
      <c r="A1765" s="158">
        <v>1754</v>
      </c>
      <c r="C1765" s="142" t="s">
        <v>3786</v>
      </c>
    </row>
    <row r="1766" spans="1:3">
      <c r="A1766" s="158">
        <v>1755</v>
      </c>
      <c r="C1766" s="142" t="s">
        <v>3787</v>
      </c>
    </row>
    <row r="1767" spans="1:3">
      <c r="A1767" s="158">
        <v>1756</v>
      </c>
      <c r="C1767" s="142" t="s">
        <v>3788</v>
      </c>
    </row>
    <row r="1768" spans="1:3">
      <c r="A1768" s="158">
        <v>1757</v>
      </c>
      <c r="C1768" s="145" t="s">
        <v>3789</v>
      </c>
    </row>
    <row r="1769" spans="1:3" ht="18.75">
      <c r="A1769" s="158">
        <v>1758</v>
      </c>
      <c r="C1769" s="138" t="s">
        <v>3790</v>
      </c>
    </row>
    <row r="1770" spans="1:3">
      <c r="A1770" s="158">
        <v>1759</v>
      </c>
      <c r="C1770" s="146" t="s">
        <v>3791</v>
      </c>
    </row>
    <row r="1771" spans="1:3">
      <c r="A1771" s="158">
        <v>1760</v>
      </c>
      <c r="C1771" s="147" t="s">
        <v>3792</v>
      </c>
    </row>
    <row r="1772" spans="1:3">
      <c r="A1772" s="158">
        <v>1761</v>
      </c>
      <c r="C1772" s="142" t="s">
        <v>3793</v>
      </c>
    </row>
    <row r="1773" spans="1:3">
      <c r="A1773" s="158">
        <v>1762</v>
      </c>
      <c r="C1773" s="141" t="s">
        <v>3794</v>
      </c>
    </row>
    <row r="1774" spans="1:3">
      <c r="A1774" s="158">
        <v>1763</v>
      </c>
      <c r="C1774" s="141" t="s">
        <v>3795</v>
      </c>
    </row>
    <row r="1775" spans="1:3">
      <c r="A1775" s="158">
        <v>1764</v>
      </c>
      <c r="C1775" s="141" t="s">
        <v>3796</v>
      </c>
    </row>
    <row r="1776" spans="1:3">
      <c r="A1776" s="158">
        <v>1765</v>
      </c>
      <c r="C1776" s="153" t="s">
        <v>3832</v>
      </c>
    </row>
    <row r="1777" spans="1:1">
      <c r="A1777" s="158">
        <v>1766</v>
      </c>
    </row>
    <row r="1778" spans="1:1">
      <c r="A1778" s="158">
        <v>1767</v>
      </c>
    </row>
    <row r="1779" spans="1:1">
      <c r="A1779" s="158">
        <v>1768</v>
      </c>
    </row>
    <row r="1780" spans="1:1">
      <c r="A1780" s="158">
        <v>1769</v>
      </c>
    </row>
    <row r="1781" spans="1:1">
      <c r="A1781" s="158">
        <v>1770</v>
      </c>
    </row>
    <row r="1782" spans="1:1">
      <c r="A1782" s="158">
        <v>1771</v>
      </c>
    </row>
    <row r="1783" spans="1:1">
      <c r="A1783" s="158">
        <v>1772</v>
      </c>
    </row>
    <row r="1784" spans="1:1">
      <c r="A1784" s="158">
        <v>1773</v>
      </c>
    </row>
    <row r="1785" spans="1:1">
      <c r="A1785" s="158">
        <v>1774</v>
      </c>
    </row>
    <row r="1786" spans="1:1">
      <c r="A1786" s="158">
        <v>1775</v>
      </c>
    </row>
    <row r="1787" spans="1:1">
      <c r="A1787" s="158">
        <v>1776</v>
      </c>
    </row>
    <row r="1788" spans="1:1">
      <c r="A1788" s="158">
        <v>1777</v>
      </c>
    </row>
    <row r="1789" spans="1:1">
      <c r="A1789" s="158">
        <v>1778</v>
      </c>
    </row>
    <row r="1790" spans="1:1">
      <c r="A1790" s="158">
        <v>1779</v>
      </c>
    </row>
    <row r="1791" spans="1:1">
      <c r="A1791" s="158">
        <v>1780</v>
      </c>
    </row>
    <row r="1792" spans="1:1">
      <c r="A1792" s="158">
        <v>1781</v>
      </c>
    </row>
    <row r="1793" spans="1:1">
      <c r="A1793" s="158">
        <v>1782</v>
      </c>
    </row>
    <row r="1794" spans="1:1">
      <c r="A1794" s="158">
        <v>1783</v>
      </c>
    </row>
    <row r="1795" spans="1:1">
      <c r="A1795" s="158">
        <v>1784</v>
      </c>
    </row>
    <row r="1796" spans="1:1">
      <c r="A1796" s="158">
        <v>1785</v>
      </c>
    </row>
    <row r="1797" spans="1:1">
      <c r="A1797" s="158">
        <v>1786</v>
      </c>
    </row>
    <row r="1798" spans="1:1">
      <c r="A1798" s="158">
        <v>1787</v>
      </c>
    </row>
    <row r="1799" spans="1:1">
      <c r="A1799" s="158">
        <v>1788</v>
      </c>
    </row>
    <row r="1800" spans="1:1">
      <c r="A1800" s="158">
        <v>1789</v>
      </c>
    </row>
    <row r="1801" spans="1:1">
      <c r="A1801" s="158">
        <v>1790</v>
      </c>
    </row>
    <row r="1802" spans="1:1">
      <c r="A1802" s="158">
        <v>1791</v>
      </c>
    </row>
    <row r="1803" spans="1:1">
      <c r="A1803" s="158">
        <v>1792</v>
      </c>
    </row>
    <row r="1804" spans="1:1">
      <c r="A1804" s="158">
        <v>1793</v>
      </c>
    </row>
    <row r="1805" spans="1:1">
      <c r="A1805" s="158">
        <v>1794</v>
      </c>
    </row>
    <row r="1806" spans="1:1">
      <c r="A1806" s="158">
        <v>1795</v>
      </c>
    </row>
    <row r="1807" spans="1:1">
      <c r="A1807" s="158">
        <v>1796</v>
      </c>
    </row>
    <row r="1808" spans="1:1">
      <c r="A1808" s="158">
        <v>1797</v>
      </c>
    </row>
    <row r="1809" spans="1:1">
      <c r="A1809" s="158">
        <v>1798</v>
      </c>
    </row>
    <row r="1810" spans="1:1">
      <c r="A1810" s="158">
        <v>1799</v>
      </c>
    </row>
    <row r="1811" spans="1:1">
      <c r="A1811" s="158">
        <v>1800</v>
      </c>
    </row>
    <row r="1812" spans="1:1">
      <c r="A1812" s="158">
        <v>1801</v>
      </c>
    </row>
    <row r="1813" spans="1:1">
      <c r="A1813" s="158">
        <v>1802</v>
      </c>
    </row>
    <row r="1814" spans="1:1">
      <c r="A1814" s="158">
        <v>1803</v>
      </c>
    </row>
    <row r="1815" spans="1:1">
      <c r="A1815" s="158">
        <v>1804</v>
      </c>
    </row>
    <row r="1816" spans="1:1">
      <c r="A1816" s="158">
        <v>1805</v>
      </c>
    </row>
    <row r="1817" spans="1:1">
      <c r="A1817" s="158">
        <v>1806</v>
      </c>
    </row>
    <row r="1818" spans="1:1">
      <c r="A1818" s="158">
        <v>1807</v>
      </c>
    </row>
    <row r="1819" spans="1:1">
      <c r="A1819" s="158">
        <v>1808</v>
      </c>
    </row>
    <row r="1820" spans="1:1">
      <c r="A1820" s="158">
        <v>1809</v>
      </c>
    </row>
    <row r="1821" spans="1:1">
      <c r="A1821" s="158">
        <v>1810</v>
      </c>
    </row>
    <row r="1822" spans="1:1">
      <c r="A1822" s="158">
        <v>1811</v>
      </c>
    </row>
    <row r="1823" spans="1:1">
      <c r="A1823" s="158">
        <v>1812</v>
      </c>
    </row>
    <row r="1824" spans="1:1">
      <c r="A1824" s="158">
        <v>1813</v>
      </c>
    </row>
    <row r="1825" spans="1:1">
      <c r="A1825" s="158">
        <v>1814</v>
      </c>
    </row>
    <row r="1826" spans="1:1">
      <c r="A1826" s="158">
        <v>1815</v>
      </c>
    </row>
    <row r="1827" spans="1:1">
      <c r="A1827" s="158">
        <v>1816</v>
      </c>
    </row>
    <row r="1828" spans="1:1">
      <c r="A1828" s="158">
        <v>1817</v>
      </c>
    </row>
    <row r="1829" spans="1:1">
      <c r="A1829" s="158">
        <v>1818</v>
      </c>
    </row>
    <row r="1830" spans="1:1">
      <c r="A1830" s="158">
        <v>1819</v>
      </c>
    </row>
    <row r="1831" spans="1:1">
      <c r="A1831" s="158">
        <v>1820</v>
      </c>
    </row>
    <row r="1832" spans="1:1">
      <c r="A1832" s="158">
        <v>1821</v>
      </c>
    </row>
    <row r="1833" spans="1:1">
      <c r="A1833" s="158">
        <v>1822</v>
      </c>
    </row>
    <row r="1834" spans="1:1">
      <c r="A1834" s="158">
        <v>1823</v>
      </c>
    </row>
    <row r="1835" spans="1:1">
      <c r="A1835" s="158">
        <v>1824</v>
      </c>
    </row>
    <row r="1836" spans="1:1">
      <c r="A1836" s="158">
        <v>1825</v>
      </c>
    </row>
    <row r="1837" spans="1:1">
      <c r="A1837" s="158">
        <v>1826</v>
      </c>
    </row>
    <row r="1838" spans="1:1">
      <c r="A1838" s="158">
        <v>1827</v>
      </c>
    </row>
    <row r="1839" spans="1:1">
      <c r="A1839" s="158">
        <v>1828</v>
      </c>
    </row>
    <row r="1840" spans="1:1">
      <c r="A1840" s="158">
        <v>1829</v>
      </c>
    </row>
    <row r="1841" spans="1:1">
      <c r="A1841" s="158">
        <v>1830</v>
      </c>
    </row>
    <row r="1842" spans="1:1">
      <c r="A1842" s="158">
        <v>1831</v>
      </c>
    </row>
    <row r="1843" spans="1:1">
      <c r="A1843" s="158">
        <v>1832</v>
      </c>
    </row>
    <row r="1844" spans="1:1">
      <c r="A1844" s="158">
        <v>1833</v>
      </c>
    </row>
    <row r="1845" spans="1:1">
      <c r="A1845" s="158">
        <v>1834</v>
      </c>
    </row>
    <row r="1846" spans="1:1">
      <c r="A1846" s="158">
        <v>1835</v>
      </c>
    </row>
    <row r="1847" spans="1:1">
      <c r="A1847" s="158">
        <v>1836</v>
      </c>
    </row>
    <row r="1848" spans="1:1">
      <c r="A1848" s="158">
        <v>1837</v>
      </c>
    </row>
    <row r="1849" spans="1:1">
      <c r="A1849" s="158">
        <v>1838</v>
      </c>
    </row>
    <row r="1850" spans="1:1">
      <c r="A1850" s="158">
        <v>1839</v>
      </c>
    </row>
    <row r="1851" spans="1:1">
      <c r="A1851" s="158">
        <v>1840</v>
      </c>
    </row>
    <row r="1852" spans="1:1">
      <c r="A1852" s="158">
        <v>1841</v>
      </c>
    </row>
    <row r="1853" spans="1:1">
      <c r="A1853" s="158">
        <v>1842</v>
      </c>
    </row>
    <row r="1854" spans="1:1">
      <c r="A1854" s="158">
        <v>1843</v>
      </c>
    </row>
    <row r="1855" spans="1:1">
      <c r="A1855" s="158">
        <v>1844</v>
      </c>
    </row>
    <row r="1856" spans="1:1">
      <c r="A1856" s="158">
        <v>1845</v>
      </c>
    </row>
    <row r="1857" spans="1:1">
      <c r="A1857" s="158">
        <v>1846</v>
      </c>
    </row>
    <row r="1858" spans="1:1">
      <c r="A1858" s="158">
        <v>1847</v>
      </c>
    </row>
    <row r="1859" spans="1:1">
      <c r="A1859" s="158">
        <v>1848</v>
      </c>
    </row>
    <row r="1860" spans="1:1">
      <c r="A1860" s="158">
        <v>1849</v>
      </c>
    </row>
    <row r="1861" spans="1:1">
      <c r="A1861" s="158">
        <v>1850</v>
      </c>
    </row>
    <row r="1862" spans="1:1">
      <c r="A1862" s="158">
        <v>1851</v>
      </c>
    </row>
    <row r="1863" spans="1:1">
      <c r="A1863" s="158">
        <v>1852</v>
      </c>
    </row>
    <row r="1864" spans="1:1">
      <c r="A1864" s="158">
        <v>1853</v>
      </c>
    </row>
    <row r="1865" spans="1:1">
      <c r="A1865" s="158">
        <v>1854</v>
      </c>
    </row>
    <row r="1866" spans="1:1">
      <c r="A1866" s="158">
        <v>1855</v>
      </c>
    </row>
    <row r="1867" spans="1:1">
      <c r="A1867" s="158">
        <v>1856</v>
      </c>
    </row>
    <row r="1868" spans="1:1">
      <c r="A1868" s="158">
        <v>1857</v>
      </c>
    </row>
    <row r="1869" spans="1:1">
      <c r="A1869" s="158">
        <v>1858</v>
      </c>
    </row>
    <row r="1870" spans="1:1">
      <c r="A1870" s="158">
        <v>1859</v>
      </c>
    </row>
    <row r="1871" spans="1:1">
      <c r="A1871" s="158">
        <v>1860</v>
      </c>
    </row>
    <row r="1872" spans="1:1">
      <c r="A1872" s="158">
        <v>1861</v>
      </c>
    </row>
    <row r="1873" spans="1:1">
      <c r="A1873" s="158">
        <v>1862</v>
      </c>
    </row>
    <row r="1874" spans="1:1">
      <c r="A1874" s="158">
        <v>1863</v>
      </c>
    </row>
    <row r="1875" spans="1:1">
      <c r="A1875" s="158">
        <v>1864</v>
      </c>
    </row>
    <row r="1876" spans="1:1">
      <c r="A1876" s="158">
        <v>1865</v>
      </c>
    </row>
    <row r="1877" spans="1:1">
      <c r="A1877" s="158">
        <v>1866</v>
      </c>
    </row>
    <row r="1878" spans="1:1">
      <c r="A1878" s="158">
        <v>1867</v>
      </c>
    </row>
    <row r="1879" spans="1:1">
      <c r="A1879" s="158">
        <v>1868</v>
      </c>
    </row>
    <row r="1880" spans="1:1">
      <c r="A1880" s="158">
        <v>1869</v>
      </c>
    </row>
    <row r="1881" spans="1:1">
      <c r="A1881" s="158">
        <v>1870</v>
      </c>
    </row>
    <row r="1882" spans="1:1">
      <c r="A1882" s="158">
        <v>1871</v>
      </c>
    </row>
    <row r="1883" spans="1:1">
      <c r="A1883" s="158">
        <v>1872</v>
      </c>
    </row>
    <row r="1884" spans="1:1">
      <c r="A1884" s="158">
        <v>1873</v>
      </c>
    </row>
    <row r="1885" spans="1:1">
      <c r="A1885" s="158">
        <v>1874</v>
      </c>
    </row>
    <row r="1886" spans="1:1">
      <c r="A1886" s="158">
        <v>1875</v>
      </c>
    </row>
    <row r="1887" spans="1:1">
      <c r="A1887" s="158">
        <v>1876</v>
      </c>
    </row>
    <row r="1888" spans="1:1">
      <c r="A1888" s="158">
        <v>1877</v>
      </c>
    </row>
    <row r="1889" spans="1:1">
      <c r="A1889" s="158">
        <v>1878</v>
      </c>
    </row>
    <row r="1890" spans="1:1">
      <c r="A1890" s="158">
        <v>1879</v>
      </c>
    </row>
    <row r="1891" spans="1:1">
      <c r="A1891" s="158">
        <v>1880</v>
      </c>
    </row>
    <row r="1892" spans="1:1">
      <c r="A1892" s="158">
        <v>1881</v>
      </c>
    </row>
    <row r="1893" spans="1:1">
      <c r="A1893" s="158">
        <v>1882</v>
      </c>
    </row>
    <row r="1894" spans="1:1">
      <c r="A1894" s="158">
        <v>1883</v>
      </c>
    </row>
    <row r="1895" spans="1:1">
      <c r="A1895" s="158">
        <v>1884</v>
      </c>
    </row>
    <row r="1896" spans="1:1">
      <c r="A1896" s="158">
        <v>1885</v>
      </c>
    </row>
    <row r="1897" spans="1:1">
      <c r="A1897" s="158">
        <v>1886</v>
      </c>
    </row>
    <row r="1898" spans="1:1">
      <c r="A1898" s="158">
        <v>1887</v>
      </c>
    </row>
    <row r="1899" spans="1:1">
      <c r="A1899" s="158">
        <v>1888</v>
      </c>
    </row>
    <row r="1900" spans="1:1">
      <c r="A1900" s="158">
        <v>1889</v>
      </c>
    </row>
    <row r="1901" spans="1:1">
      <c r="A1901" s="158">
        <v>1890</v>
      </c>
    </row>
    <row r="1902" spans="1:1">
      <c r="A1902" s="158">
        <v>1891</v>
      </c>
    </row>
    <row r="1903" spans="1:1">
      <c r="A1903" s="158">
        <v>1892</v>
      </c>
    </row>
    <row r="1904" spans="1:1">
      <c r="A1904" s="158">
        <v>1893</v>
      </c>
    </row>
    <row r="1905" spans="1:1">
      <c r="A1905" s="158">
        <v>1894</v>
      </c>
    </row>
    <row r="1906" spans="1:1">
      <c r="A1906" s="158">
        <v>1895</v>
      </c>
    </row>
    <row r="1907" spans="1:1">
      <c r="A1907" s="158">
        <v>1896</v>
      </c>
    </row>
    <row r="1908" spans="1:1">
      <c r="A1908" s="158">
        <v>1897</v>
      </c>
    </row>
    <row r="1909" spans="1:1">
      <c r="A1909" s="158">
        <v>1898</v>
      </c>
    </row>
    <row r="1910" spans="1:1">
      <c r="A1910" s="158">
        <v>1899</v>
      </c>
    </row>
    <row r="1911" spans="1:1">
      <c r="A1911" s="158">
        <v>1900</v>
      </c>
    </row>
    <row r="1912" spans="1:1">
      <c r="A1912" s="158">
        <v>1901</v>
      </c>
    </row>
    <row r="1913" spans="1:1">
      <c r="A1913" s="158">
        <v>1902</v>
      </c>
    </row>
    <row r="1914" spans="1:1">
      <c r="A1914" s="158">
        <v>1903</v>
      </c>
    </row>
    <row r="1915" spans="1:1">
      <c r="A1915" s="158">
        <v>1904</v>
      </c>
    </row>
    <row r="1916" spans="1:1">
      <c r="A1916" s="158">
        <v>1905</v>
      </c>
    </row>
    <row r="1917" spans="1:1">
      <c r="A1917" s="158">
        <v>1906</v>
      </c>
    </row>
    <row r="1918" spans="1:1">
      <c r="A1918" s="158">
        <v>1907</v>
      </c>
    </row>
    <row r="1919" spans="1:1">
      <c r="A1919" s="158">
        <v>1908</v>
      </c>
    </row>
    <row r="1920" spans="1:1">
      <c r="A1920" s="158">
        <v>1909</v>
      </c>
    </row>
    <row r="1921" spans="1:1">
      <c r="A1921" s="158">
        <v>1910</v>
      </c>
    </row>
    <row r="1922" spans="1:1">
      <c r="A1922" s="158">
        <v>1911</v>
      </c>
    </row>
    <row r="1923" spans="1:1">
      <c r="A1923" s="158">
        <v>1912</v>
      </c>
    </row>
    <row r="1924" spans="1:1">
      <c r="A1924" s="158">
        <v>1913</v>
      </c>
    </row>
    <row r="1925" spans="1:1">
      <c r="A1925" s="158">
        <v>1914</v>
      </c>
    </row>
    <row r="1926" spans="1:1">
      <c r="A1926" s="158">
        <v>1915</v>
      </c>
    </row>
    <row r="1927" spans="1:1">
      <c r="A1927" s="158">
        <v>1916</v>
      </c>
    </row>
    <row r="1928" spans="1:1">
      <c r="A1928" s="158">
        <v>1917</v>
      </c>
    </row>
    <row r="1929" spans="1:1">
      <c r="A1929" s="158">
        <v>1918</v>
      </c>
    </row>
    <row r="1930" spans="1:1">
      <c r="A1930" s="158">
        <v>1919</v>
      </c>
    </row>
    <row r="1931" spans="1:1">
      <c r="A1931" s="158">
        <v>1920</v>
      </c>
    </row>
    <row r="1932" spans="1:1">
      <c r="A1932" s="158">
        <v>1921</v>
      </c>
    </row>
    <row r="1933" spans="1:1">
      <c r="A1933" s="158">
        <v>1922</v>
      </c>
    </row>
    <row r="1934" spans="1:1">
      <c r="A1934" s="158">
        <v>1923</v>
      </c>
    </row>
    <row r="1935" spans="1:1">
      <c r="A1935" s="158">
        <v>1924</v>
      </c>
    </row>
    <row r="1936" spans="1:1">
      <c r="A1936" s="158">
        <v>1925</v>
      </c>
    </row>
    <row r="1937" spans="1:1">
      <c r="A1937" s="158">
        <v>1926</v>
      </c>
    </row>
    <row r="1938" spans="1:1">
      <c r="A1938" s="158">
        <v>1927</v>
      </c>
    </row>
    <row r="1939" spans="1:1">
      <c r="A1939" s="158">
        <v>1928</v>
      </c>
    </row>
    <row r="1940" spans="1:1">
      <c r="A1940" s="158">
        <v>1929</v>
      </c>
    </row>
    <row r="1941" spans="1:1">
      <c r="A1941" s="158">
        <v>1930</v>
      </c>
    </row>
    <row r="1942" spans="1:1">
      <c r="A1942" s="158">
        <v>1931</v>
      </c>
    </row>
    <row r="1943" spans="1:1">
      <c r="A1943" s="158">
        <v>1932</v>
      </c>
    </row>
    <row r="1944" spans="1:1">
      <c r="A1944" s="158">
        <v>1933</v>
      </c>
    </row>
    <row r="1945" spans="1:1">
      <c r="A1945" s="158">
        <v>1934</v>
      </c>
    </row>
    <row r="1946" spans="1:1">
      <c r="A1946" s="158">
        <v>1935</v>
      </c>
    </row>
    <row r="1947" spans="1:1">
      <c r="A1947" s="158">
        <v>1936</v>
      </c>
    </row>
    <row r="1948" spans="1:1">
      <c r="A1948" s="158">
        <v>1937</v>
      </c>
    </row>
    <row r="1949" spans="1:1">
      <c r="A1949" s="158">
        <v>1938</v>
      </c>
    </row>
    <row r="1950" spans="1:1">
      <c r="A1950" s="158">
        <v>1939</v>
      </c>
    </row>
    <row r="1951" spans="1:1">
      <c r="A1951" s="158">
        <v>1940</v>
      </c>
    </row>
    <row r="1952" spans="1:1">
      <c r="A1952" s="158">
        <v>1941</v>
      </c>
    </row>
    <row r="1953" spans="1:1">
      <c r="A1953" s="158">
        <v>1942</v>
      </c>
    </row>
    <row r="1954" spans="1:1">
      <c r="A1954" s="158">
        <v>1943</v>
      </c>
    </row>
    <row r="1955" spans="1:1">
      <c r="A1955" s="158">
        <v>1944</v>
      </c>
    </row>
    <row r="1956" spans="1:1">
      <c r="A1956" s="158">
        <v>1945</v>
      </c>
    </row>
    <row r="1957" spans="1:1">
      <c r="A1957" s="158">
        <v>1946</v>
      </c>
    </row>
    <row r="1958" spans="1:1">
      <c r="A1958" s="158">
        <v>1947</v>
      </c>
    </row>
    <row r="1959" spans="1:1">
      <c r="A1959" s="158">
        <v>1948</v>
      </c>
    </row>
    <row r="1960" spans="1:1">
      <c r="A1960" s="158">
        <v>1949</v>
      </c>
    </row>
    <row r="1961" spans="1:1">
      <c r="A1961" s="158">
        <v>1950</v>
      </c>
    </row>
    <row r="1962" spans="1:1">
      <c r="A1962" s="158">
        <v>1951</v>
      </c>
    </row>
    <row r="1963" spans="1:1">
      <c r="A1963" s="158">
        <v>1952</v>
      </c>
    </row>
    <row r="1964" spans="1:1">
      <c r="A1964" s="158">
        <v>1953</v>
      </c>
    </row>
    <row r="1965" spans="1:1">
      <c r="A1965" s="158">
        <v>1954</v>
      </c>
    </row>
    <row r="1966" spans="1:1">
      <c r="A1966" s="158">
        <v>1955</v>
      </c>
    </row>
    <row r="1967" spans="1:1">
      <c r="A1967" s="158">
        <v>1956</v>
      </c>
    </row>
    <row r="1968" spans="1:1">
      <c r="A1968" s="158">
        <v>1957</v>
      </c>
    </row>
    <row r="1969" spans="1:1">
      <c r="A1969" s="158">
        <v>1958</v>
      </c>
    </row>
    <row r="1970" spans="1:1">
      <c r="A1970" s="158">
        <v>1959</v>
      </c>
    </row>
    <row r="1971" spans="1:1">
      <c r="A1971" s="158">
        <v>1960</v>
      </c>
    </row>
    <row r="1972" spans="1:1">
      <c r="A1972" s="158">
        <v>1961</v>
      </c>
    </row>
    <row r="1973" spans="1:1">
      <c r="A1973" s="158">
        <v>1962</v>
      </c>
    </row>
    <row r="1974" spans="1:1">
      <c r="A1974" s="158">
        <v>1963</v>
      </c>
    </row>
    <row r="1975" spans="1:1">
      <c r="A1975" s="158">
        <v>1964</v>
      </c>
    </row>
    <row r="1976" spans="1:1">
      <c r="A1976" s="158">
        <v>1965</v>
      </c>
    </row>
    <row r="1977" spans="1:1">
      <c r="A1977" s="158">
        <v>1966</v>
      </c>
    </row>
    <row r="1978" spans="1:1">
      <c r="A1978" s="158">
        <v>1967</v>
      </c>
    </row>
    <row r="1979" spans="1:1">
      <c r="A1979" s="158">
        <v>1968</v>
      </c>
    </row>
    <row r="1980" spans="1:1">
      <c r="A1980" s="158">
        <v>1969</v>
      </c>
    </row>
    <row r="1981" spans="1:1">
      <c r="A1981" s="158">
        <v>1970</v>
      </c>
    </row>
    <row r="1982" spans="1:1">
      <c r="A1982" s="158">
        <v>1971</v>
      </c>
    </row>
    <row r="1983" spans="1:1">
      <c r="A1983" s="158">
        <v>1972</v>
      </c>
    </row>
    <row r="1984" spans="1:1">
      <c r="A1984" s="158">
        <v>1973</v>
      </c>
    </row>
    <row r="1985" spans="1:1">
      <c r="A1985" s="158">
        <v>1974</v>
      </c>
    </row>
    <row r="1986" spans="1:1">
      <c r="A1986" s="158">
        <v>1975</v>
      </c>
    </row>
    <row r="1987" spans="1:1">
      <c r="A1987" s="158">
        <v>1976</v>
      </c>
    </row>
    <row r="1988" spans="1:1">
      <c r="A1988" s="158">
        <v>1977</v>
      </c>
    </row>
    <row r="1989" spans="1:1">
      <c r="A1989" s="158">
        <v>1978</v>
      </c>
    </row>
    <row r="1990" spans="1:1">
      <c r="A1990" s="158">
        <v>1979</v>
      </c>
    </row>
    <row r="1991" spans="1:1">
      <c r="A1991" s="158">
        <v>1980</v>
      </c>
    </row>
    <row r="1992" spans="1:1">
      <c r="A1992" s="158">
        <v>1981</v>
      </c>
    </row>
    <row r="1993" spans="1:1">
      <c r="A1993" s="158">
        <v>1982</v>
      </c>
    </row>
    <row r="1994" spans="1:1">
      <c r="A1994" s="158">
        <v>1983</v>
      </c>
    </row>
    <row r="1995" spans="1:1">
      <c r="A1995" s="158">
        <v>1984</v>
      </c>
    </row>
    <row r="1996" spans="1:1">
      <c r="A1996" s="158">
        <v>1985</v>
      </c>
    </row>
    <row r="1997" spans="1:1">
      <c r="A1997" s="158">
        <v>1986</v>
      </c>
    </row>
    <row r="1998" spans="1:1">
      <c r="A1998" s="158">
        <v>1987</v>
      </c>
    </row>
    <row r="1999" spans="1:1">
      <c r="A1999" s="158">
        <v>1988</v>
      </c>
    </row>
    <row r="2000" spans="1:1">
      <c r="A2000" s="158">
        <v>1989</v>
      </c>
    </row>
    <row r="2001" spans="1:1">
      <c r="A2001" s="158">
        <v>1990</v>
      </c>
    </row>
    <row r="2002" spans="1:1">
      <c r="A2002" s="158">
        <v>1991</v>
      </c>
    </row>
    <row r="2003" spans="1:1">
      <c r="A2003" s="158">
        <v>1992</v>
      </c>
    </row>
    <row r="2004" spans="1:1">
      <c r="A2004" s="158">
        <v>1993</v>
      </c>
    </row>
    <row r="2005" spans="1:1">
      <c r="A2005" s="158">
        <v>1994</v>
      </c>
    </row>
    <row r="2006" spans="1:1">
      <c r="A2006" s="158">
        <v>1995</v>
      </c>
    </row>
    <row r="2007" spans="1:1">
      <c r="A2007" s="158">
        <v>1996</v>
      </c>
    </row>
    <row r="2008" spans="1:1">
      <c r="A2008" s="158">
        <v>1997</v>
      </c>
    </row>
    <row r="2009" spans="1:1">
      <c r="A2009" s="158">
        <v>1998</v>
      </c>
    </row>
    <row r="2010" spans="1:1">
      <c r="A2010" s="158">
        <v>1999</v>
      </c>
    </row>
    <row r="2011" spans="1:1">
      <c r="A2011" s="158">
        <v>2000</v>
      </c>
    </row>
    <row r="2012" spans="1:1">
      <c r="A2012" s="158"/>
    </row>
    <row r="2013" spans="1:1">
      <c r="A2013" s="158"/>
    </row>
    <row r="2014" spans="1:1">
      <c r="A2014" s="158"/>
    </row>
  </sheetData>
  <autoFilter ref="A189:J1621">
    <sortState ref="C190:I1622">
      <sortCondition ref="D18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95</vt:i4>
      </vt:variant>
    </vt:vector>
  </HeadingPairs>
  <TitlesOfParts>
    <vt:vector size="104" baseType="lpstr">
      <vt:lpstr>Menu Prin.</vt:lpstr>
      <vt:lpstr>2.Pré. Eq</vt:lpstr>
      <vt:lpstr>Eq.PS</vt:lpstr>
      <vt:lpstr>Eq.Ray</vt:lpstr>
      <vt:lpstr>Eq.Adéq</vt:lpstr>
      <vt:lpstr>Eq.Visibilité</vt:lpstr>
      <vt:lpstr>Manuel d'utilisation</vt:lpstr>
      <vt:lpstr>Feuil2</vt:lpstr>
      <vt:lpstr>Feuille Excel</vt:lpstr>
      <vt:lpstr>Centre_Universitaire_Ain_Temouchent</vt:lpstr>
      <vt:lpstr>Centre_Universitaire_de_Tamanrasset</vt:lpstr>
      <vt:lpstr>Centre_Universitaire_El_Bayadh</vt:lpstr>
      <vt:lpstr>Centre_Universitaire_Mila</vt:lpstr>
      <vt:lpstr>Centre_Universitaire_Naama</vt:lpstr>
      <vt:lpstr>Centre_Universitaire_Relizane</vt:lpstr>
      <vt:lpstr>Centre_Universitaire_Tipaza</vt:lpstr>
      <vt:lpstr>Centre_Universitaire_Tissemssilt</vt:lpstr>
      <vt:lpstr>Diplome</vt:lpstr>
      <vt:lpstr>Domaine</vt:lpstr>
      <vt:lpstr>Ecole_des_Hautes_Etudes_Commerciales</vt:lpstr>
      <vt:lpstr>Ecole_National_des_Mines_Annaba</vt:lpstr>
      <vt:lpstr>Ecole_Nationale_Polytechnique</vt:lpstr>
      <vt:lpstr>Ecole_Nationale_polytechnique_ENSET_Oran</vt:lpstr>
      <vt:lpstr>Ecole_Nationale_Supérieure_Agronomie</vt:lpstr>
      <vt:lpstr>Ecole_nationale_supérieure_de_journalisme_et_des_sciences_de_information</vt:lpstr>
      <vt:lpstr>Ecole_Nationale_Supérieure_des_Sciences_Commerciales_et_Finacieres_ESC</vt:lpstr>
      <vt:lpstr>Ecole_Nationale_Supérieure_des_Sciences_de_la_Mer_et_de_Aménagement_du_Littoral</vt:lpstr>
      <vt:lpstr>Ecole_Nationale_Supérieure_des_Travaux_Publics</vt:lpstr>
      <vt:lpstr>Ecole_Nationale_Supérieure_en_Informatique</vt:lpstr>
      <vt:lpstr>Ecole_Nationale_Supérieure_en_Sciences_et_Technologie_du_Sport</vt:lpstr>
      <vt:lpstr>Ecole_Nationale_Supérieure_en_Statistique_et_en_Economie_Appliquée</vt:lpstr>
      <vt:lpstr>Ecole_Nationale_Supérieure_Hydraulique</vt:lpstr>
      <vt:lpstr>Ecole_Nationale_Supérieure_Informatique_Sidi_Bel_Abbes</vt:lpstr>
      <vt:lpstr>Ecole_Nationale_Vétérinaire</vt:lpstr>
      <vt:lpstr>Ecole_Normale_Superieure_de_Constantine</vt:lpstr>
      <vt:lpstr>Ecole_Normale_Supérieure_de_Kouba</vt:lpstr>
      <vt:lpstr>Ecole_Normale_Supérieure_de_Laghouat</vt:lpstr>
      <vt:lpstr>Ecole_Normale_Supérieure_des_Lettres_et_Sciences_Sociales_Bouzaréah</vt:lpstr>
      <vt:lpstr>Ecole_Polytechnique_Architecteur_et_Urbanisme</vt:lpstr>
      <vt:lpstr>Ecole_Préparatoire_en_Sciences_Economiques_Commerciales_et_de_Gestion</vt:lpstr>
      <vt:lpstr>Etab</vt:lpstr>
      <vt:lpstr>etablissement</vt:lpstr>
      <vt:lpstr>GD</vt:lpstr>
      <vt:lpstr>Grade</vt:lpstr>
      <vt:lpstr>Institut_de_Maritime_Bousmail</vt:lpstr>
      <vt:lpstr>Institut_National_de_la_Poste_et_des_TIC</vt:lpstr>
      <vt:lpstr>Institut_National_des_Télécommunications_et_des_Technologies_de_Information_et_de_la_Communication_Oran</vt:lpstr>
      <vt:lpstr>Institut_Pasteur_Algérie</vt:lpstr>
      <vt:lpstr>listevide</vt:lpstr>
      <vt:lpstr>MD_SH</vt:lpstr>
      <vt:lpstr>MD_SS</vt:lpstr>
      <vt:lpstr>MD_ST</vt:lpstr>
      <vt:lpstr>revues</vt:lpstr>
      <vt:lpstr>Sexe</vt:lpstr>
      <vt:lpstr>Université_20_Août_1955_de_Skikda</vt:lpstr>
      <vt:lpstr>Université_8_mai_1945_de_Guelma</vt:lpstr>
      <vt:lpstr>Université_Abdelhamid_Ibn_Badis_de_Mostaganem</vt:lpstr>
      <vt:lpstr>Université_Abderrahmane_Mira_de_Béjaia</vt:lpstr>
      <vt:lpstr>Université_Abou_Elkacem_Saad_Allah_Alger_2</vt:lpstr>
      <vt:lpstr>Université_Aboubeker_Belkaid_de_Tlemcen</vt:lpstr>
      <vt:lpstr>Université_Ahmed_Ben_Bella_Es_Senia_Oran_1</vt:lpstr>
      <vt:lpstr>Université_Ahmed_Bougara_dit_Si_Mhamed_de_Boumerdès</vt:lpstr>
      <vt:lpstr>Université_Ahmed_Draya_Adrar</vt:lpstr>
      <vt:lpstr>Université_Akli_Mohand_Oulhadj_de_Bouira</vt:lpstr>
      <vt:lpstr>Université_Alger_3</vt:lpstr>
      <vt:lpstr>Université_Badji_Mokhtar_de_Annaba</vt:lpstr>
      <vt:lpstr>Université_Batna_2</vt:lpstr>
      <vt:lpstr>Université_Benyoucef_Benkhedda_Alger</vt:lpstr>
      <vt:lpstr>Université_Chadli_Bendjedid_El_Tarf</vt:lpstr>
      <vt:lpstr>Université_de_Abdelhamid_Mehri_de_Constantine_2</vt:lpstr>
      <vt:lpstr>Université_de_Constantine_3</vt:lpstr>
      <vt:lpstr>Université_de_Ghardaïa</vt:lpstr>
      <vt:lpstr>Université_de_Khenchela</vt:lpstr>
      <vt:lpstr>Université_des_Sciences_et_de_la_Technologie_Houari_Boumediène_USTHB</vt:lpstr>
      <vt:lpstr>Université_des_Sciences_et_de_la_Technologie_Mohamed_Boudiaf_Oran</vt:lpstr>
      <vt:lpstr>Université_des_Sciences_Islamiques_Emir_Abdelkader_de_Constantine</vt:lpstr>
      <vt:lpstr>Université_El_Djilali_Bounaama_dit_Si_Mhamed_de_Khemis_Miliana</vt:lpstr>
      <vt:lpstr>Université_El_Djilali_Liabès_de_Sidi_Bel_Abbès</vt:lpstr>
      <vt:lpstr>Université_El_Hadj_Lakhdar_de_Batna_1</vt:lpstr>
      <vt:lpstr>Université_Ferhat_Abbes_de_Sétif_1</vt:lpstr>
      <vt:lpstr>Université_Frères_Mentouri_de_Constantine_1</vt:lpstr>
      <vt:lpstr>Université_Hassiba_Ben_Bouali_de_Chlef</vt:lpstr>
      <vt:lpstr>Université_Ibn_Khaldoun_de_Tiaret</vt:lpstr>
      <vt:lpstr>Université_Kasdi_Merbah_de_Ouargla</vt:lpstr>
      <vt:lpstr>Université_Lamine_Debaghine_de_Sétif_2</vt:lpstr>
      <vt:lpstr>Université_Larbi_Ben_Mhidi_de_Oum_El_Bouaghi</vt:lpstr>
      <vt:lpstr>Université_Larbi_Tebessi_de_Tébessa</vt:lpstr>
      <vt:lpstr>Université_Lounici_Ali_de_Blida_2</vt:lpstr>
      <vt:lpstr>Université_Mohamed_Ben_Ahmed_Oran_2</vt:lpstr>
      <vt:lpstr>Université_Mohamed_Boudiaf_de_Msila</vt:lpstr>
      <vt:lpstr>Université_Mohamed_Cherif_Mesaadia_de_Souk_Ahras</vt:lpstr>
      <vt:lpstr>Université_Mohamed_El_Bachir_El_Ibrahimi_de_Bordj_Bou_Arréridj</vt:lpstr>
      <vt:lpstr>Université_Mohamed_Essedik_Ben_Yahia_de_Jijel</vt:lpstr>
      <vt:lpstr>Université_Mohamed_Khider_de_Biskra</vt:lpstr>
      <vt:lpstr>Université_Mohamed_Lakhdar_Ben_Amara_dit_Hamma_Lakhdar_El_Oued</vt:lpstr>
      <vt:lpstr>Université_Mouloud_Maameri_de_Tizi_Ouzou</vt:lpstr>
      <vt:lpstr>Université_Mustapha_Stambouli_de_Mascara</vt:lpstr>
      <vt:lpstr>Université_Omar_Telidji_de_Laghouat</vt:lpstr>
      <vt:lpstr>Université_Saad_Dahlab_de_Blida_1</vt:lpstr>
      <vt:lpstr>Université_Tahar_Moulay_de_Saida</vt:lpstr>
      <vt:lpstr>Université_Tahri_Mohamed_de_Béchar</vt:lpstr>
      <vt:lpstr>Université_Yahia_Farès_de_Médéa</vt:lpstr>
      <vt:lpstr>Université_Ziane_Achour_de_Djelfa</vt:lpstr>
      <vt:lpstr>'Menu Prin.'!Zone_d_impression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2016-09-26T11:43:26Z</dcterms:modified>
</cp:coreProperties>
</file>